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U:\Construction and Materials\Forms\"/>
    </mc:Choice>
  </mc:AlternateContent>
  <xr:revisionPtr revIDLastSave="0" documentId="8_{125034B9-B92F-4726-8721-B777741CA24E}" xr6:coauthVersionLast="45" xr6:coauthVersionMax="45" xr10:uidLastSave="{00000000-0000-0000-0000-000000000000}"/>
  <bookViews>
    <workbookView xWindow="-108" yWindow="492" windowWidth="23256" windowHeight="12576" xr2:uid="{00000000-000D-0000-FFFF-FFFF00000000}"/>
  </bookViews>
  <sheets>
    <sheet name="0070" sheetId="8" r:id="rId1"/>
    <sheet name="Narrative Text" sheetId="5" r:id="rId2"/>
    <sheet name="Example" sheetId="7" r:id="rId3"/>
    <sheet name="List" sheetId="3" state="hidden" r:id="rId4"/>
  </sheets>
  <definedNames>
    <definedName name="_xlnm.Print_Area" localSheetId="0">'0070'!$A$1:$BJ$67</definedName>
    <definedName name="_xlnm.Print_Area" localSheetId="1">'Narrative Text'!$A$1:$J$49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Q41" i="8" l="1"/>
  <c r="M19" i="8" l="1"/>
  <c r="AC14" i="8" l="1"/>
  <c r="AY32" i="8" l="1"/>
  <c r="AH59" i="8"/>
  <c r="AZ55" i="8"/>
  <c r="AZ58" i="8" s="1"/>
  <c r="AH55" i="8"/>
  <c r="BF43" i="8"/>
  <c r="D41" i="8"/>
  <c r="AB41" i="8" s="1"/>
  <c r="Y37" i="8"/>
  <c r="AP36" i="8"/>
  <c r="L21" i="8"/>
  <c r="V19" i="8"/>
  <c r="AI49" i="8" s="1"/>
  <c r="AI50" i="8"/>
  <c r="AC18" i="8"/>
  <c r="AC17" i="8"/>
  <c r="AC16" i="8"/>
  <c r="BA15" i="8"/>
  <c r="BA14" i="8"/>
  <c r="BA13" i="8"/>
  <c r="AV13" i="8"/>
  <c r="AC13" i="8"/>
  <c r="AV12" i="8"/>
  <c r="BA12" i="8" s="1"/>
  <c r="AC12" i="8"/>
  <c r="AV11" i="8"/>
  <c r="BA11" i="8" s="1"/>
  <c r="AC11" i="8"/>
  <c r="AV10" i="8"/>
  <c r="BA10" i="8" s="1"/>
  <c r="BC19" i="8" l="1"/>
  <c r="AC19" i="8"/>
  <c r="AR49" i="8"/>
  <c r="AJ53" i="8" s="1"/>
  <c r="AH38" i="8"/>
  <c r="AC10" i="8"/>
  <c r="AQ37" i="8"/>
  <c r="BE37" i="8" s="1"/>
  <c r="AJ52" i="8" l="1"/>
  <c r="AR52" i="8" s="1"/>
  <c r="AH56" i="8"/>
  <c r="AR55" i="8" s="1"/>
  <c r="AZ21" i="8"/>
  <c r="Q38" i="8"/>
  <c r="AW38" i="8" s="1"/>
  <c r="AC15" i="8" l="1"/>
  <c r="AH58" i="8"/>
  <c r="AR58" i="8" s="1"/>
</calcChain>
</file>

<file path=xl/sharedStrings.xml><?xml version="1.0" encoding="utf-8"?>
<sst xmlns="http://schemas.openxmlformats.org/spreadsheetml/2006/main" count="236" uniqueCount="181">
  <si>
    <t>itd.idaho.gov</t>
  </si>
  <si>
    <t>Concrete Batch Ticket</t>
  </si>
  <si>
    <t>Material</t>
  </si>
  <si>
    <t>Coarse Agg 1</t>
  </si>
  <si>
    <t>Fine Agg</t>
  </si>
  <si>
    <t>Water</t>
  </si>
  <si>
    <t>Cement</t>
  </si>
  <si>
    <t>Total Mass</t>
  </si>
  <si>
    <t>lbs</t>
  </si>
  <si>
    <t>Free Water (E)</t>
  </si>
  <si>
    <t>(P)</t>
  </si>
  <si>
    <t>(Q)</t>
  </si>
  <si>
    <t>Gal</t>
  </si>
  <si>
    <t>Convert Gal to lbs  Factor = 8.34</t>
  </si>
  <si>
    <t>(A)</t>
  </si>
  <si>
    <t>1+(D/100)</t>
  </si>
  <si>
    <t xml:space="preserve">Free Water (E) = (A)  - </t>
  </si>
  <si>
    <t>(lb)</t>
  </si>
  <si>
    <t>(Gal)</t>
  </si>
  <si>
    <t>at the batch plant</t>
  </si>
  <si>
    <t>Brand</t>
  </si>
  <si>
    <t>Type</t>
  </si>
  <si>
    <t>Checked By</t>
  </si>
  <si>
    <t>Batch Plant</t>
  </si>
  <si>
    <t>Total Time</t>
  </si>
  <si>
    <t>x</t>
  </si>
  <si>
    <t>=</t>
  </si>
  <si>
    <t>lb</t>
  </si>
  <si>
    <t>Added to Total Mass (Q)</t>
  </si>
  <si>
    <t>Mixing Revolutions at Plant</t>
  </si>
  <si>
    <t>Total Mixing/Agitating Revolutions</t>
  </si>
  <si>
    <t>lb/cf</t>
  </si>
  <si>
    <t>Calculated</t>
  </si>
  <si>
    <t>Actual CY Batched</t>
  </si>
  <si>
    <t>(Q) Total Mass of Batched Materials</t>
  </si>
  <si>
    <t>(P) Total Mass of Mix Design</t>
  </si>
  <si>
    <t>(R)</t>
  </si>
  <si>
    <t>New Total Mass (Mt) / (Density (lb/cf) x 27)</t>
  </si>
  <si>
    <t>(R) Actual CY Batched</t>
  </si>
  <si>
    <t>(S) Total Mixing Water (lbs)</t>
  </si>
  <si>
    <t>Actual Water/</t>
  </si>
  <si>
    <t>Cement Ratio</t>
  </si>
  <si>
    <t>Job Site</t>
  </si>
  <si>
    <t>Total lbs Water at Plant (F)</t>
  </si>
  <si>
    <t>(F)</t>
  </si>
  <si>
    <t>Total Mixing Water</t>
  </si>
  <si>
    <t>(S)</t>
  </si>
  <si>
    <t>plus water added</t>
  </si>
  <si>
    <t>Sampled By</t>
  </si>
  <si>
    <t>WAQTC Number</t>
  </si>
  <si>
    <t>Tested By</t>
  </si>
  <si>
    <t>Date</t>
  </si>
  <si>
    <t xml:space="preserve">Staple Printout Here   </t>
  </si>
  <si>
    <t>Lithium Admix</t>
  </si>
  <si>
    <t>SCM</t>
  </si>
  <si>
    <t>New Total  Mass (Mt)</t>
  </si>
  <si>
    <t>New Total Mass/ (Density (lb/cf) x 27)</t>
  </si>
  <si>
    <t>Cement +SCM(s) (lbs)</t>
  </si>
  <si>
    <t>Design Factors</t>
  </si>
  <si>
    <t>Cement + SCM(s) (lbs)</t>
  </si>
  <si>
    <t xml:space="preserve">W/C Ratio at Plant </t>
  </si>
  <si>
    <t>Relative Yield</t>
  </si>
  <si>
    <t>Cementitious Factor</t>
  </si>
  <si>
    <t>SCC Tests:</t>
  </si>
  <si>
    <t>Tests:</t>
  </si>
  <si>
    <t>"</t>
  </si>
  <si>
    <t>°</t>
  </si>
  <si>
    <t xml:space="preserve"> </t>
  </si>
  <si>
    <t>Calculated % Air Content (AASHTO T121)</t>
  </si>
  <si>
    <t>Coarse Agg 2</t>
  </si>
  <si>
    <t>CY Rounded to hundredths</t>
  </si>
  <si>
    <t>Free Water % (D)(B-C)</t>
  </si>
  <si>
    <t>Note: Most suppliers report only free water on the batch ticket</t>
  </si>
  <si>
    <t>Class</t>
  </si>
  <si>
    <t>65  or more</t>
  </si>
  <si>
    <t>Max w/c</t>
  </si>
  <si>
    <t>Select</t>
  </si>
  <si>
    <r>
      <rPr>
        <b/>
        <vertAlign val="superscript"/>
        <sz val="9"/>
        <rFont val="Arial"/>
        <family val="2"/>
      </rPr>
      <t xml:space="preserve">(17) </t>
    </r>
    <r>
      <rPr>
        <sz val="9"/>
        <rFont val="Arial"/>
        <family val="2"/>
      </rPr>
      <t>Absorption Moisture % (C)</t>
    </r>
  </si>
  <si>
    <t>CY of</t>
  </si>
  <si>
    <t>CY</t>
  </si>
  <si>
    <t>Instructions for Completing an ITD-70 (Concrete Batch Ticket)</t>
  </si>
  <si>
    <r>
      <t xml:space="preserve">Remarks </t>
    </r>
    <r>
      <rPr>
        <sz val="11"/>
        <rFont val="Calibri"/>
        <family val="2"/>
      </rPr>
      <t>– This box on the ITD-70 is for any additional remarks that you think are applicable. A good example of a note for this box is the project name. We have done a project at HMH that involved seven different bridges and box culverts. The name of the specific project in this section is a good note. Another good example would be to explain entries on the form that do not meet ITD specs like max revolutions or time requirements. It is common to process change orders to allow the max revolutions to be increased to 500 and/or increasing the allowable discharge time to 3 hours instead of 1.5 hours.</t>
    </r>
  </si>
  <si>
    <r>
      <t xml:space="preserve">Density </t>
    </r>
    <r>
      <rPr>
        <sz val="11"/>
        <rFont val="Calibri"/>
        <family val="2"/>
      </rPr>
      <t xml:space="preserve">– This box is where you will enter the test result for the unit weight of concrete in lbs/cf. </t>
    </r>
    <r>
      <rPr>
        <i/>
        <u/>
        <sz val="11"/>
        <rFont val="Calibri"/>
        <family val="2"/>
      </rPr>
      <t>The</t>
    </r>
    <r>
      <rPr>
        <i/>
        <sz val="11"/>
        <rFont val="Calibri"/>
        <family val="2"/>
      </rPr>
      <t xml:space="preserve"> </t>
    </r>
    <r>
      <rPr>
        <i/>
        <u/>
        <sz val="11"/>
        <rFont val="Calibri"/>
        <family val="2"/>
      </rPr>
      <t>final calculated unit weight of the concrete should also be written on the supplier provided batch</t>
    </r>
    <r>
      <rPr>
        <i/>
        <sz val="11"/>
        <rFont val="Calibri"/>
        <family val="2"/>
      </rPr>
      <t xml:space="preserve"> </t>
    </r>
    <r>
      <rPr>
        <i/>
        <u/>
        <sz val="11"/>
        <rFont val="Calibri"/>
        <family val="2"/>
      </rPr>
      <t>ticket. The entry should be the final unit weight of the concrete and not the weight of the concrete and</t>
    </r>
    <r>
      <rPr>
        <i/>
        <sz val="11"/>
        <rFont val="Calibri"/>
        <family val="2"/>
      </rPr>
      <t xml:space="preserve"> </t>
    </r>
    <r>
      <rPr>
        <i/>
        <u/>
        <sz val="11"/>
        <rFont val="Calibri"/>
        <family val="2"/>
      </rPr>
      <t>air pot or just the weight of the concrete.</t>
    </r>
    <r>
      <rPr>
        <i/>
        <sz val="11"/>
        <rFont val="Calibri"/>
        <family val="2"/>
      </rPr>
      <t xml:space="preserve"> </t>
    </r>
    <r>
      <rPr>
        <sz val="11"/>
        <rFont val="Calibri"/>
        <family val="2"/>
      </rPr>
      <t>Anyone who checks the ITD-70 after it is completed does not know what the weight of your air pot is or what the volume of your air pot is and they cannot completely check the ITD-70 that you have completed.</t>
    </r>
  </si>
  <si>
    <r>
      <t xml:space="preserve">Cylinders </t>
    </r>
    <r>
      <rPr>
        <sz val="11"/>
        <rFont val="Calibri"/>
        <family val="2"/>
      </rPr>
      <t xml:space="preserve">– This box is to denote if cylinders were made from this load of concrete. </t>
    </r>
    <r>
      <rPr>
        <i/>
        <sz val="11"/>
        <color rgb="FFFF0000"/>
        <rFont val="Calibri"/>
        <family val="2"/>
      </rPr>
      <t xml:space="preserve">If cylinders were not made from this load of concrete and only field tests were performed, enter None in this box. </t>
    </r>
    <r>
      <rPr>
        <sz val="11"/>
        <rFont val="Calibri"/>
        <family val="2"/>
      </rPr>
      <t xml:space="preserve">If you made cylinders from this load of concrete, this box should contain the identification number for the cylinders. More information about I.D. numbers for cylinders can be found on the ITD-1044 instructions that is attached to this document. The basic format for cylinder numbering is </t>
    </r>
    <r>
      <rPr>
        <b/>
        <sz val="11"/>
        <color rgb="FFFF0000"/>
        <rFont val="Calibri"/>
        <family val="2"/>
      </rPr>
      <t xml:space="preserve">Initials of Sampler / Work Authorization – A – CE / Sample Number – C, A,B,C, CX-D,E. </t>
    </r>
    <r>
      <rPr>
        <sz val="11"/>
        <rFont val="Calibri"/>
        <family val="2"/>
      </rPr>
      <t xml:space="preserve">The work authorization number can be found on the front cover of the project contract. The sample number is based on the class of concrete being used. For 40A concrete, the sample number for the first set of cylinders would be 13001. For Class 60 concrete being used for prestressed girders, the first set of cylinders would be sample number 18001. The -C, A,B,C after the sample number is for the three 28-day cylinders that were cast (C is for control sample). If two 7-day cylinders are also cast, they are denoted by the CX- D,E (CX is for information only). If more than three 28-day cylinders and two 7-day cylinders are cast and the extra cylinders are for information only, the entry would be CX-D,E,F,G, etc. </t>
    </r>
    <r>
      <rPr>
        <i/>
        <sz val="11"/>
        <color rgb="FFFF0000"/>
        <rFont val="Calibri"/>
        <family val="2"/>
      </rPr>
      <t xml:space="preserve">If you made cylinders from a load of concrete you tested and no one knows the next I.D. number, it is acceptable to enter 5 cylinders in this box. </t>
    </r>
    <r>
      <rPr>
        <i/>
        <u/>
        <sz val="11"/>
        <rFont val="Calibri"/>
        <family val="2"/>
      </rPr>
      <t>An entry on the supplier provided batch ticket should be written noting if</t>
    </r>
    <r>
      <rPr>
        <i/>
        <sz val="11"/>
        <rFont val="Calibri"/>
        <family val="2"/>
      </rPr>
      <t xml:space="preserve"> </t>
    </r>
    <r>
      <rPr>
        <i/>
        <u/>
        <sz val="11"/>
        <rFont val="Calibri"/>
        <family val="2"/>
      </rPr>
      <t>cylinders were made from that load of concrete or not. Entries should be “5 cylinders” or “No cylinders</t>
    </r>
    <r>
      <rPr>
        <i/>
        <sz val="11"/>
        <rFont val="Calibri"/>
        <family val="2"/>
      </rPr>
      <t xml:space="preserve"> </t>
    </r>
    <r>
      <rPr>
        <i/>
        <u/>
        <sz val="11"/>
        <rFont val="Calibri"/>
        <family val="2"/>
      </rPr>
      <t>– field test only”</t>
    </r>
  </si>
  <si>
    <r>
      <t xml:space="preserve">Spread (for SCC) </t>
    </r>
    <r>
      <rPr>
        <sz val="11"/>
        <rFont val="Calibri"/>
        <family val="2"/>
      </rPr>
      <t xml:space="preserve">– This box is for the spread value that is measured during acceptance testing for SCC. The spec limits for the spread will be shown in the approved mix design. This value usually ranges from 24 inches to 30 inches. If there is a value in this box, the Slump box must have an NA entered in it. </t>
    </r>
    <r>
      <rPr>
        <i/>
        <u/>
        <sz val="11"/>
        <rFont val="Calibri"/>
        <family val="2"/>
      </rPr>
      <t>This test value should be written down on the supplier provided batch ticket.</t>
    </r>
  </si>
  <si>
    <r>
      <t xml:space="preserve">Air </t>
    </r>
    <r>
      <rPr>
        <sz val="11"/>
        <rFont val="Calibri"/>
        <family val="2"/>
      </rPr>
      <t xml:space="preserve">– This is the entrained air content of the concrete that was collected during acceptance testing. The allowable entrained air for the concrete type can be found on the approved mix design. For Class 30, 40A and 40AF concrete, the entrained air must be between 5 and 8%. For concrete used for prestressed girders and voided slabs, the allowable entrained air value can vary and you should reference the approved mix design. </t>
    </r>
    <r>
      <rPr>
        <i/>
        <u/>
        <sz val="11"/>
        <rFont val="Calibri"/>
        <family val="2"/>
      </rPr>
      <t>This test result should be written down on the supplier provided</t>
    </r>
    <r>
      <rPr>
        <i/>
        <sz val="11"/>
        <rFont val="Calibri"/>
        <family val="2"/>
      </rPr>
      <t xml:space="preserve"> </t>
    </r>
    <r>
      <rPr>
        <i/>
        <u/>
        <sz val="11"/>
        <rFont val="Calibri"/>
        <family val="2"/>
      </rPr>
      <t>batch ticket.</t>
    </r>
  </si>
  <si>
    <r>
      <t>Slump</t>
    </r>
    <r>
      <rPr>
        <sz val="11"/>
        <rFont val="Calibri"/>
        <family val="2"/>
      </rPr>
      <t xml:space="preserve">– This is the slump value that was measured during acceptance testing for conventional concrete. </t>
    </r>
    <r>
      <rPr>
        <i/>
        <sz val="11"/>
        <color rgb="FFFF0000"/>
        <rFont val="Calibri"/>
        <family val="2"/>
      </rPr>
      <t xml:space="preserve">The maximum allowable slump (with the used of superplasticizer) is 8.5” per ITD Specs. </t>
    </r>
    <r>
      <rPr>
        <sz val="11"/>
        <rFont val="Calibri"/>
        <family val="2"/>
      </rPr>
      <t xml:space="preserve">If you are testing Self-Consolidating Concrete (SCC) and measured the spread, you should enter NA in this box. </t>
    </r>
    <r>
      <rPr>
        <i/>
        <u/>
        <sz val="11"/>
        <rFont val="Calibri"/>
        <family val="2"/>
      </rPr>
      <t>This test result should be written down on the supplier provided batch ticket.</t>
    </r>
  </si>
  <si>
    <r>
      <t xml:space="preserve">Conc Temp </t>
    </r>
    <r>
      <rPr>
        <sz val="11"/>
        <rFont val="Calibri"/>
        <family val="2"/>
      </rPr>
      <t xml:space="preserve">– This is the temperature of the concrete that was measured during acceptance testing. </t>
    </r>
    <r>
      <rPr>
        <i/>
        <u/>
        <sz val="11"/>
        <rFont val="Calibri"/>
        <family val="2"/>
      </rPr>
      <t>This information should be written down on the supplier provided batch ticket</t>
    </r>
    <r>
      <rPr>
        <u/>
        <sz val="11"/>
        <rFont val="Calibri"/>
        <family val="2"/>
      </rPr>
      <t>.</t>
    </r>
    <r>
      <rPr>
        <sz val="11"/>
        <rFont val="Calibri"/>
        <family val="2"/>
      </rPr>
      <t xml:space="preserve"> </t>
    </r>
    <r>
      <rPr>
        <i/>
        <sz val="11"/>
        <color rgb="FFFF0000"/>
        <rFont val="Calibri"/>
        <family val="2"/>
      </rPr>
      <t>The maximum allowed concrete temperature is 80° F per ITD Specs.</t>
    </r>
  </si>
  <si>
    <r>
      <t>Air Temp</t>
    </r>
    <r>
      <rPr>
        <sz val="11"/>
        <rFont val="Calibri"/>
        <family val="2"/>
      </rPr>
      <t xml:space="preserve">– This is the air temp that is measured during acceptance testing. </t>
    </r>
    <r>
      <rPr>
        <i/>
        <u/>
        <sz val="11"/>
        <rFont val="Calibri"/>
        <family val="2"/>
      </rPr>
      <t>This information should be</t>
    </r>
    <r>
      <rPr>
        <i/>
        <sz val="11"/>
        <rFont val="Calibri"/>
        <family val="2"/>
      </rPr>
      <t xml:space="preserve"> </t>
    </r>
    <r>
      <rPr>
        <i/>
        <u/>
        <sz val="11"/>
        <rFont val="Calibri"/>
        <family val="2"/>
      </rPr>
      <t>written down on the supplier provided batch ticket.</t>
    </r>
  </si>
  <si>
    <r>
      <rPr>
        <b/>
        <sz val="7"/>
        <rFont val="Times New Roman"/>
        <family val="1"/>
      </rPr>
      <t xml:space="preserve"> </t>
    </r>
    <r>
      <rPr>
        <b/>
        <sz val="11"/>
        <rFont val="Calibri"/>
        <family val="2"/>
      </rPr>
      <t xml:space="preserve">Mixing Revolutions at Field </t>
    </r>
    <r>
      <rPr>
        <sz val="11"/>
        <rFont val="Calibri"/>
        <family val="2"/>
      </rPr>
      <t xml:space="preserve">– This is the number of revolutions that the truck used while on the project before fully discharging its load. </t>
    </r>
    <r>
      <rPr>
        <i/>
        <u/>
        <sz val="11"/>
        <rFont val="Calibri"/>
        <family val="2"/>
      </rPr>
      <t>On the batch ticket, you should have the starting revs (plant</t>
    </r>
    <r>
      <rPr>
        <i/>
        <sz val="11"/>
        <rFont val="Calibri"/>
        <family val="2"/>
      </rPr>
      <t xml:space="preserve"> </t>
    </r>
    <r>
      <rPr>
        <i/>
        <u/>
        <sz val="11"/>
        <rFont val="Calibri"/>
        <family val="2"/>
      </rPr>
      <t>revolutions on the ITD-70) and the ending revs written down.</t>
    </r>
    <r>
      <rPr>
        <i/>
        <sz val="11"/>
        <rFont val="Calibri"/>
        <family val="2"/>
      </rPr>
      <t xml:space="preserve"> </t>
    </r>
    <r>
      <rPr>
        <sz val="11"/>
        <rFont val="Calibri"/>
        <family val="2"/>
      </rPr>
      <t>This box will be the difference between the end revs and the starting revs. The ending revs will be calculated on the ITD-70 and should be checked against the value that you have.</t>
    </r>
  </si>
  <si>
    <r>
      <t xml:space="preserve">Water Added (Gal) </t>
    </r>
    <r>
      <rPr>
        <sz val="11"/>
        <rFont val="Calibri"/>
        <family val="2"/>
      </rPr>
      <t>– This is the quantity of water in gallons that was added to the truck after it arrives on the project</t>
    </r>
    <r>
      <rPr>
        <i/>
        <u/>
        <sz val="11"/>
        <rFont val="Calibri"/>
        <family val="2"/>
      </rPr>
      <t>. Be sure to keep track of this and note it on the batch ticket.</t>
    </r>
    <r>
      <rPr>
        <i/>
        <sz val="11"/>
        <rFont val="Calibri"/>
        <family val="2"/>
      </rPr>
      <t xml:space="preserve"> </t>
    </r>
    <r>
      <rPr>
        <sz val="11"/>
        <rFont val="Calibri"/>
        <family val="2"/>
      </rPr>
      <t xml:space="preserve">The addition of water and other admixtures should not be done after we have performed our acceptance tests. This should be done before we collect our sample for acceptance testing. </t>
    </r>
    <r>
      <rPr>
        <i/>
        <sz val="11"/>
        <color rgb="FFFF0000"/>
        <rFont val="Calibri"/>
        <family val="2"/>
      </rPr>
      <t xml:space="preserve">Be sure that this quantity of water added does not exceed the allowable water that can be added to that truck. </t>
    </r>
    <r>
      <rPr>
        <sz val="11"/>
        <rFont val="Calibri"/>
        <family val="2"/>
      </rPr>
      <t>The amount of water that can be added will be shown on the bottom of the batch ticket as To Add Water.</t>
    </r>
  </si>
  <si>
    <r>
      <t xml:space="preserve">Total CY to Date </t>
    </r>
    <r>
      <rPr>
        <sz val="11"/>
        <rFont val="Calibri"/>
        <family val="2"/>
      </rPr>
      <t>– This is the total CY of concrete that has been poured on the project to date. This box is often left blank and that is acceptable.</t>
    </r>
  </si>
  <si>
    <r>
      <t xml:space="preserve">Time Empty </t>
    </r>
    <r>
      <rPr>
        <sz val="11"/>
        <rFont val="Calibri"/>
        <family val="2"/>
      </rPr>
      <t>– This box is for when the concrete truck is fully discharged. Be sure that this time is entered correctly so that the total time can be calculated. This box is formatted for military time so</t>
    </r>
    <r>
      <rPr>
        <b/>
        <sz val="11"/>
        <rFont val="Calibri"/>
        <family val="2"/>
      </rPr>
      <t xml:space="preserve"> 3:00 PM would be entered at 15:00. The total time (the next box to the right) will be the difference between the time empty and the batch time. Keep in mind that the total time cannot be more than 1.5 hours (90 minutes) per ITD specs.</t>
    </r>
  </si>
  <si>
    <r>
      <t xml:space="preserve">Location Concrete Placed </t>
    </r>
    <r>
      <rPr>
        <sz val="11"/>
        <rFont val="Calibri"/>
        <family val="2"/>
      </rPr>
      <t>– Where the concrete was placed or what the concrete is being used for should be entered in this box. The more specific the entry in this box, the better. Common entries for concrete placed on the project could be “Abutment 2 footing”, “Pier 1 column”, “Pier 3 pier cap”, “curb and gutter – Station 12+00 to 14+50”, “Phase 1 deck”, etc. For prestressed girders and voided slabs, common entries could be “Interior Girder – Mark #081-002”, “Exterior Slab – Mark #051-001A”, etc.</t>
    </r>
  </si>
  <si>
    <r>
      <t xml:space="preserve">Remarks </t>
    </r>
    <r>
      <rPr>
        <sz val="11"/>
        <rFont val="Calibri"/>
        <family val="2"/>
      </rPr>
      <t>– This box is for any remarks that are necessary. If you have NA entered in Box 27, you should explain why in this section. Centrally mixed concrete should have a mix time shown on each ticket and this entry should be listed in this box. The minimum mixing time for centrally mixed concrete is 50 seconds per ITD specs.</t>
    </r>
  </si>
  <si>
    <r>
      <t xml:space="preserve">Mixing Revolutions (Plant) </t>
    </r>
    <r>
      <rPr>
        <sz val="11"/>
        <rFont val="Calibri"/>
        <family val="2"/>
      </rPr>
      <t xml:space="preserve">– This box is for the entry of the truck revolutions when the concrete truck arrives on the project. </t>
    </r>
    <r>
      <rPr>
        <i/>
        <u/>
        <sz val="11"/>
        <rFont val="Calibri"/>
        <family val="2"/>
      </rPr>
      <t>When the truck driver gives you the batch ticket, he/she may write the starting</t>
    </r>
    <r>
      <rPr>
        <i/>
        <sz val="11"/>
        <rFont val="Calibri"/>
        <family val="2"/>
      </rPr>
      <t xml:space="preserve"> </t>
    </r>
    <r>
      <rPr>
        <i/>
        <u/>
        <sz val="11"/>
        <rFont val="Calibri"/>
        <family val="2"/>
      </rPr>
      <t>revolutions on the ticket. If he/she does not, ask for the revolutions and write it on the batch ticket as</t>
    </r>
    <r>
      <rPr>
        <i/>
        <sz val="11"/>
        <rFont val="Calibri"/>
        <family val="2"/>
      </rPr>
      <t xml:space="preserve"> </t>
    </r>
    <r>
      <rPr>
        <i/>
        <u/>
        <sz val="11"/>
        <rFont val="Calibri"/>
        <family val="2"/>
      </rPr>
      <t>start revolutions.</t>
    </r>
    <r>
      <rPr>
        <i/>
        <sz val="11"/>
        <rFont val="Calibri"/>
        <family val="2"/>
      </rPr>
      <t xml:space="preserve"> </t>
    </r>
    <r>
      <rPr>
        <i/>
        <sz val="11"/>
        <color rgb="FFFF0000"/>
        <rFont val="Calibri"/>
        <family val="2"/>
      </rPr>
      <t>Keep in mind that the max allowable revolutions allowed before the truck is fully discharges is 300 per ITD Spec</t>
    </r>
    <r>
      <rPr>
        <sz val="11"/>
        <rFont val="Calibri"/>
        <family val="2"/>
      </rPr>
      <t>. In some instances, this box will not be applicable and can have an entry of NA. This specifically applies to centrally mixed concrete. This type of concrete is mixed in drum at the batch plant and hauled in trucks that do not revolve and mix the concrete. This is common during concrete paving and for concrete used for prestressed girders and voided slabs and is not common for concrete placed on the project.</t>
    </r>
  </si>
  <si>
    <r>
      <t>Type (SCM)</t>
    </r>
    <r>
      <rPr>
        <sz val="11"/>
        <rFont val="Calibri"/>
        <family val="2"/>
      </rPr>
      <t>– This box is for the type of SCM being used in the concrete. The batch ticket will contain a shorthand designator for this but the approved mix design should be referenced for the type of SCM being used. For straight fly ash, the entry should be Type F. For slag, the entry should be Grade 100. For the NewCem Plus blend, this entry should be 50/50 FA &amp; Slag.</t>
    </r>
  </si>
  <si>
    <r>
      <t xml:space="preserve">Brand (SCM) </t>
    </r>
    <r>
      <rPr>
        <sz val="11"/>
        <rFont val="Calibri"/>
        <family val="2"/>
      </rPr>
      <t>– This box is for the type of secondary cementitious material (SCM) that is being used in the concrete. SCMs include fly ash and slag. Fly ash is used in Class 40AF concrete and is sometimes used in Class 40A concrete for ASR purposes. Slag is often only used in concrete used for prestressed girders and voided slabs. Currently, some concrete supplier are using NewCem Plus from LaFarge. This is a 50/50 blend of fly ash and slag. A common entry for this box is LaFarge, ENX, Phoenix and Headwaters Resources.</t>
    </r>
  </si>
  <si>
    <r>
      <t xml:space="preserve">Type (Cement) </t>
    </r>
    <r>
      <rPr>
        <sz val="11"/>
        <rFont val="Calibri"/>
        <family val="2"/>
      </rPr>
      <t>– This box is for the type of cement that is being used in the concrete. The batch ticket will usually use a shorthand designation for this (i.e. AG III is often used for Type III Ash Grove cement). Reference the approved mix design (mill test reports) for the actual type of cement being used. A common entry is I / II, III, IL</t>
    </r>
  </si>
  <si>
    <r>
      <t xml:space="preserve">Brand (Cement) </t>
    </r>
    <r>
      <rPr>
        <sz val="11"/>
        <rFont val="Calibri"/>
        <family val="2"/>
      </rPr>
      <t>– This box is for the brand of cement being used in the concrete. The batch ticket will usually use a shorthand designation for this (i.e. AG is often used for Ash Grove). Reference the approved mix design for the actual brand of cement being used. A common entry is Ash Grove, LaFarge, Lehigh, Holcim and Cal Portland.</t>
    </r>
  </si>
  <si>
    <r>
      <t xml:space="preserve">Brand (Admixtures) </t>
    </r>
    <r>
      <rPr>
        <sz val="11"/>
        <rFont val="Calibri"/>
        <family val="2"/>
      </rPr>
      <t>– These boxes are for the brand of admixtures being used. The batch ticket will not show this information and it will have to be referenced from the approved concrete mix design. Common entries are BASF, Euclid, GCP and Sika.</t>
    </r>
  </si>
  <si>
    <r>
      <t xml:space="preserve">Admixture </t>
    </r>
    <r>
      <rPr>
        <sz val="11"/>
        <rFont val="Calibri"/>
        <family val="2"/>
      </rPr>
      <t>– These boxes are for the names of the admixtures that are being used in the concrete. The approved mix design will show the approved admixtures that are allowed for use. The batch ticket will have short-hand entries for the admixtures being used.</t>
    </r>
  </si>
  <si>
    <r>
      <t xml:space="preserve">Water Withheld (Gal) </t>
    </r>
    <r>
      <rPr>
        <sz val="11"/>
        <rFont val="Calibri"/>
        <family val="2"/>
      </rPr>
      <t xml:space="preserve">– This box is for the amount of water that was withheld from that load of concrete. This is usually shown at the bottom of the concrete ticket as trim water. </t>
    </r>
    <r>
      <rPr>
        <i/>
        <sz val="11"/>
        <color rgb="FFFF0000"/>
        <rFont val="Calibri"/>
        <family val="2"/>
      </rPr>
      <t>An entry in this box is not necessary and is often left blank.</t>
    </r>
  </si>
  <si>
    <r>
      <rPr>
        <b/>
        <sz val="7"/>
        <rFont val="Times New Roman"/>
        <family val="1"/>
      </rPr>
      <t xml:space="preserve"> </t>
    </r>
    <r>
      <rPr>
        <b/>
        <sz val="11"/>
        <rFont val="Calibri"/>
        <family val="2"/>
      </rPr>
      <t xml:space="preserve">Actual Batched Mass (A) </t>
    </r>
    <r>
      <rPr>
        <sz val="11"/>
        <rFont val="Calibri"/>
        <family val="2"/>
      </rPr>
      <t>– These boxes are for the entry of the actual batch weights for that load of concrete (in pounds) for coarse aggregate, fine aggregate, cement, water and secondary cementitious materials (SCM). Be sure to double check that you entered the actual batch weights and not the calculated batch weights and that you entered the amount of water batched in pounds and not in gallons. This is a common mistake.</t>
    </r>
  </si>
  <si>
    <r>
      <t xml:space="preserve">S.S.D (Saturated Surface Dry) Mix Design 1 CY </t>
    </r>
    <r>
      <rPr>
        <sz val="11"/>
        <rFont val="Calibri"/>
        <family val="2"/>
      </rPr>
      <t>– These boxes are for the entry of the mix design weights for 1 CY of concrete for coarse aggregate, fine aggregate, cement, water and secondary cementitious materials (SCM). SCMs include fly ash and slag. These values should be checked against the approved mix design to ensure that they are using the approved mix design. These entries on the ITD-70 should match what is shown on the batch tickets. They are usually shown under the design column. All entries are in pounds.</t>
    </r>
  </si>
  <si>
    <r>
      <t xml:space="preserve">Ticket Number </t>
    </r>
    <r>
      <rPr>
        <sz val="11"/>
        <rFont val="Calibri"/>
        <family val="2"/>
      </rPr>
      <t>– Each batch ticket has its own unique ticket number. This should be entered in this box.</t>
    </r>
  </si>
  <si>
    <r>
      <t xml:space="preserve">Truck Number </t>
    </r>
    <r>
      <rPr>
        <sz val="11"/>
        <rFont val="Calibri"/>
        <family val="2"/>
      </rPr>
      <t>– This is the truck number for the concrete truck that is providing the concrete. This should be shown on the batch ticket but is not always shown. When testing concrete at the precast plant, they do not provide truck numbers on their batch tickets. If that is the case, enter NA in this box.</t>
    </r>
  </si>
  <si>
    <r>
      <t xml:space="preserve">Time Batched </t>
    </r>
    <r>
      <rPr>
        <sz val="11"/>
        <rFont val="Calibri"/>
        <family val="2"/>
      </rPr>
      <t>– This is the batch time for the truck that you are testing. This is shown on the batch ticket provided by the concrete truck driver.</t>
    </r>
  </si>
  <si>
    <r>
      <t xml:space="preserve">Coarse Agg Size Number </t>
    </r>
    <r>
      <rPr>
        <sz val="11"/>
        <rFont val="Calibri"/>
        <family val="2"/>
      </rPr>
      <t>– This box denotes the coarse aggregate that is being used in the concrete. This can be found in the mix design and in Section 703.02.C in the ITD Standard Specifications for Highway Construction. Most concrete for use on the project uses ¾” nominal max coarse aggregate. This entry will either be size number 2a or 2b depending on the gradation. If a combined gradation is being used (a mix utilizing four aggregate sizes including 3/8”), this entry will be 2C. If you are unsure, look at the spec book and the approved mix design and inquire with the PM.</t>
    </r>
  </si>
  <si>
    <r>
      <t xml:space="preserve">Supplier </t>
    </r>
    <r>
      <rPr>
        <sz val="11"/>
        <rFont val="Calibri"/>
        <family val="2"/>
      </rPr>
      <t>– This is the supplier that is providing concrete for the project. Common examples in District 1 include Interstate Concrete &amp; Asphalt, CdA Redi-Mix, St Maries Concrete, Knife River and JMAC. This will be shown on the supplier provided batch ticket.</t>
    </r>
  </si>
  <si>
    <r>
      <t xml:space="preserve">Batch Size (CY) </t>
    </r>
    <r>
      <rPr>
        <sz val="11"/>
        <rFont val="Calibri"/>
        <family val="2"/>
      </rPr>
      <t>– This is the cubic yardage of the concrete truck that you are testing. This will be shown on the batch tickets that is provided to you by the truck driver.</t>
    </r>
  </si>
  <si>
    <r>
      <t xml:space="preserve">Date </t>
    </r>
    <r>
      <rPr>
        <sz val="11"/>
        <rFont val="Calibri"/>
        <family val="2"/>
      </rPr>
      <t>– This is the date that the testing was performed.</t>
    </r>
  </si>
  <si>
    <r>
      <rPr>
        <b/>
        <sz val="11"/>
        <rFont val="Calibri"/>
        <family val="2"/>
      </rPr>
      <t xml:space="preserve">Contract Item Number </t>
    </r>
    <r>
      <rPr>
        <sz val="11"/>
        <rFont val="Calibri"/>
        <family val="2"/>
      </rPr>
      <t>– This is the contract item that you are testing for. This can be found in the contract and the plans. If you are unsure what contract item you are testing for, ask the lead inspector or project manager.</t>
    </r>
  </si>
  <si>
    <r>
      <t xml:space="preserve">Project Name </t>
    </r>
    <r>
      <rPr>
        <sz val="11"/>
        <rFont val="Calibri"/>
        <family val="2"/>
      </rPr>
      <t>– This is also found on the front cover of the project contract. The project name is shown on the front cover of the project contract as LOCATION.</t>
    </r>
  </si>
  <si>
    <r>
      <t xml:space="preserve">Project Number </t>
    </r>
    <r>
      <rPr>
        <sz val="11"/>
        <rFont val="Calibri"/>
        <family val="2"/>
      </rPr>
      <t>– This can also be found on the front cover of the project contract.</t>
    </r>
  </si>
  <si>
    <r>
      <t xml:space="preserve">Key Number </t>
    </r>
    <r>
      <rPr>
        <sz val="11"/>
        <rFont val="Calibri"/>
        <family val="2"/>
      </rPr>
      <t>– This can be found on the front cover of the project contract</t>
    </r>
  </si>
  <si>
    <t>Designation</t>
  </si>
  <si>
    <t>A</t>
  </si>
  <si>
    <t>F</t>
  </si>
  <si>
    <t>AF</t>
  </si>
  <si>
    <t>None</t>
  </si>
  <si>
    <r>
      <t xml:space="preserve">Narrative: </t>
    </r>
    <r>
      <rPr>
        <sz val="11"/>
        <rFont val="Calibri"/>
        <family val="2"/>
      </rPr>
      <t>This document is intended to assist our testing technicians and new hires in the proper completion of an ITD-70 for the testing of traditional and self-consolidating concrete. The first step to successfully completing the ITD-70 form is to enter the approved mix design information.  Secondly, you will need the proper documentation of the test results, start and end time, start and end revolutions and other information on the Contractor provided concrete batch ticket. What entries must be included on the supplier provided batch ticket are notes below. An example batch ticket provided by the supplier is included on the "Example" tab for reference, but is not necessarily the latest version of the ITD-70. The ITD-70 contains a number in each box that needs to contain an entry by the testing technician. Below is a further description of each box that requires information and where that information can be found</t>
    </r>
  </si>
  <si>
    <r>
      <t xml:space="preserve">Concrete Class </t>
    </r>
    <r>
      <rPr>
        <sz val="11"/>
        <rFont val="Calibri"/>
        <family val="2"/>
      </rPr>
      <t xml:space="preserve">– This is the class of concrete that is being provided.  Each batch ticket should contain a mix design number and concrete class that you can cross reference from the approved mix designs that are provided to you. 
ITD categorizes concrete classes by 28-day compressive strength and mix ingredients. Most common classes of concrete for cast-in- place concrete placed on the project include Class 15, Class 30, Class 40A, Class 40AF and Class 50AF. The first two numbers of the class denote the 28-day strength that is required for the concrete. Class 30 concrete is 3000 psi concrete and Class 40 is 4000 psi concrete.  Use the dropdown to select the class. The maximum w/c ratio (46) will be filled in once the class is selected.
The letter designator for the class tells you the required air content of the concrete and whether fly ash is present in the concrete.  Select the letter from the dropdown. Class 40A concrete doesn’t contain fly ash (in most cases) and the entrained air content must be between 5 and 8%. Class 40AF and 50AF concrete both contain fly ash (ash shown by the F letter designator) and must have an entrained air content between 5 and 8%. AF concrete is required for all superstructure bridge items like decks, diaphragms, curbs and parapet. </t>
    </r>
  </si>
  <si>
    <r>
      <t xml:space="preserve">Mix Design Number </t>
    </r>
    <r>
      <rPr>
        <sz val="11"/>
        <rFont val="Calibri"/>
        <family val="2"/>
      </rPr>
      <t>– This is the mix design number for the concrete being used. This should be shown on the batch ticket and should match the approved mix design.</t>
    </r>
  </si>
  <si>
    <r>
      <rPr>
        <b/>
        <sz val="7"/>
        <rFont val="Times New Roman"/>
        <family val="1"/>
      </rPr>
      <t xml:space="preserve"> </t>
    </r>
    <r>
      <rPr>
        <b/>
        <sz val="11"/>
        <rFont val="Calibri"/>
        <family val="2"/>
      </rPr>
      <t xml:space="preserve">Total Moisture % (B) </t>
    </r>
    <r>
      <rPr>
        <sz val="11"/>
        <rFont val="Calibri"/>
        <family val="2"/>
      </rPr>
      <t>– These boxes are for the percent moisture for each aggregate being used. These are shown on the batch ticket for each aggregate type. These values are almost always listed as the total % moisture for each aggregate type and assume that the % absorption is 0 for each aggregate.</t>
    </r>
    <r>
      <rPr>
        <b/>
        <sz val="11"/>
        <rFont val="Calibri"/>
        <family val="2"/>
      </rPr>
      <t xml:space="preserve">  It is important that you ask the supplier what information the batch ticket is providing.</t>
    </r>
  </si>
  <si>
    <r>
      <t xml:space="preserve">Absorption Moisture % (C) </t>
    </r>
    <r>
      <rPr>
        <sz val="11"/>
        <rFont val="Calibri"/>
        <family val="2"/>
      </rPr>
      <t xml:space="preserve">– These boxes are for the percent absorption for each aggregate type. </t>
    </r>
    <r>
      <rPr>
        <i/>
        <sz val="11"/>
        <color rgb="FFFF0000"/>
        <rFont val="Calibri"/>
        <family val="2"/>
      </rPr>
      <t xml:space="preserve">These boxes are usually left blank as most concrete supplier assume that the % absorption for each aggregate is 0%. </t>
    </r>
    <r>
      <rPr>
        <sz val="11"/>
        <rFont val="Calibri"/>
        <family val="2"/>
      </rPr>
      <t xml:space="preserve">A good double check to ensure that the supplier assumes % absorption is 0 % is to compare the Free Water column of the ITD-70 and values shown on the batch ticket with all of these boxes left blank on the ITD-70. If the values are similar, then it is safe to assume the absorption is 0% for each aggregate being used.  </t>
    </r>
    <r>
      <rPr>
        <b/>
        <sz val="11"/>
        <rFont val="Calibri"/>
        <family val="2"/>
      </rPr>
      <t>Again, it is important to ask the supplier what information is being provided on the batch ticket.</t>
    </r>
  </si>
  <si>
    <r>
      <t xml:space="preserve">Mix Design 1 CY (Admixtures) </t>
    </r>
    <r>
      <rPr>
        <sz val="11"/>
        <rFont val="Calibri"/>
        <family val="2"/>
      </rPr>
      <t>– These boxes are for the design dosage rates of admixtures for 1 CY of concrete. These values should match what is shown on the batch ticket. In some instances, the values shown on the batch ticket will vary from what is shown on the approved concrete mix design. Minor adjustments to these values are acceptable. All numerical entries should be followed with a unit of measurement (oz for ounces, gal for gallons, etc.)</t>
    </r>
  </si>
  <si>
    <r>
      <t xml:space="preserve">Batched (Admixtures) </t>
    </r>
    <r>
      <rPr>
        <sz val="11"/>
        <rFont val="Calibri"/>
        <family val="2"/>
      </rPr>
      <t>– These boxes are for the actual dosage of admixtures for the load of concrete that you are testing. Numerical entries should be followed with a unit of measurement. Be sure that you are entering the actual amount of each admixture that was added and not the calculated dosagerate. This is a common mistake. It is common for additional quantities of admixtures like superplasticizer or air to be added to the truck after it arrives on site. These additional quantities should be added to whatever was batched at the plant in these boxes.</t>
    </r>
  </si>
  <si>
    <r>
      <t xml:space="preserve">Today’s Total CY </t>
    </r>
    <r>
      <rPr>
        <sz val="11"/>
        <rFont val="Calibri"/>
        <family val="2"/>
      </rPr>
      <t>– This box is for the CY of concrete of the current truck and the total CY of concrete that was poured so far today for that specific pay item.</t>
    </r>
  </si>
  <si>
    <r>
      <t>Aggregate Correction Factor</t>
    </r>
    <r>
      <rPr>
        <sz val="11"/>
        <rFont val="Calibri"/>
        <family val="2"/>
      </rPr>
      <t xml:space="preserve">– This box is for the aggregate correction factor that will reduce your test result for entrained air. This value may be shown on the approved concrete mix design. </t>
    </r>
  </si>
  <si>
    <r>
      <t xml:space="preserve">VSI (Visual Stability Index) (for SCC) </t>
    </r>
    <r>
      <rPr>
        <sz val="11"/>
        <rFont val="Calibri"/>
        <family val="2"/>
      </rPr>
      <t>– This box is for the visual stability index value assessed during acceptance testing. This value is assessed on the SCC after the spread test has been performed. This value ranges from 0 – 3 (0 is highly stable and 3 is highly unstable). This value is based upon how well the aggregate is carried towards the outside edge of the concrete mass and if there is evident segregation. If there is no evidence of segregation or bleeding, the value will be 0. If there is no evidence of segregation and slight bleeding observed as a sheen on the concrete mass, the value is 1 (stable). If there is a slight mortar halo (≤ 10 mm ) and/or aggregate pile in the center of the concrete mass, the value is 2 (unstable). The max allowed value per ITD spec is 1.5. There should be no evidence of segregation and no visable mortar halo on the edge of the concrete mass. Work with the Contractor QC staff to assess the concrete and review the testing procedures prior to testing SCC. This value should also be written on the supplier provided batch ticket for the load that was tested.</t>
    </r>
  </si>
  <si>
    <r>
      <t xml:space="preserve">Maximum w/cm:  </t>
    </r>
    <r>
      <rPr>
        <sz val="10"/>
        <rFont val="Arial"/>
        <family val="2"/>
      </rPr>
      <t xml:space="preserve">When you enter the concrete class, the maximum w/cm will authomatically be filled in. </t>
    </r>
    <r>
      <rPr>
        <sz val="10"/>
        <color rgb="FFFF0000"/>
        <rFont val="Arial"/>
        <family val="2"/>
      </rPr>
      <t xml:space="preserve"> If the w/cm is above the maximum, the mix must be rejected.</t>
    </r>
  </si>
  <si>
    <r>
      <t xml:space="preserve">Max. Theoretical Density (per Mix Design) </t>
    </r>
    <r>
      <rPr>
        <sz val="11"/>
        <rFont val="Calibri"/>
        <family val="2"/>
      </rPr>
      <t>– This value will be shown on the approved concrete mix design. If this value is not shown on the approved mix design, sum of the total mass of the mix design and divide it by the total volume of the mix design to get an approximate maximum theoretical density (without admixtures).</t>
    </r>
    <r>
      <rPr>
        <b/>
        <sz val="11"/>
        <rFont val="Calibri"/>
        <family val="2"/>
      </rPr>
      <t xml:space="preserve">  Example from Example 916: (1800+1152+250+489+122)/(10.91+7.13+4.01+2.49+0.70)=151.06 pcf</t>
    </r>
  </si>
  <si>
    <r>
      <rPr>
        <vertAlign val="superscript"/>
        <sz val="9"/>
        <rFont val="Arial"/>
        <family val="2"/>
      </rPr>
      <t>(14)</t>
    </r>
    <r>
      <rPr>
        <b/>
        <vertAlign val="superscript"/>
        <sz val="9"/>
        <rFont val="Arial"/>
        <family val="2"/>
      </rPr>
      <t xml:space="preserve"> </t>
    </r>
    <r>
      <rPr>
        <sz val="9"/>
        <rFont val="Arial"/>
        <family val="2"/>
      </rPr>
      <t>S.S.D. 
Mix Design 
1 CY</t>
    </r>
  </si>
  <si>
    <r>
      <rPr>
        <vertAlign val="superscript"/>
        <sz val="9"/>
        <rFont val="Arial"/>
        <family val="2"/>
      </rPr>
      <t>(15)</t>
    </r>
    <r>
      <rPr>
        <b/>
        <vertAlign val="superscript"/>
        <sz val="9"/>
        <rFont val="Arial"/>
        <family val="2"/>
      </rPr>
      <t xml:space="preserve"> </t>
    </r>
    <r>
      <rPr>
        <sz val="9"/>
        <rFont val="Arial"/>
        <family val="2"/>
      </rPr>
      <t>Actual Batched Mass (A)</t>
    </r>
  </si>
  <si>
    <r>
      <rPr>
        <vertAlign val="superscript"/>
        <sz val="9"/>
        <rFont val="Arial"/>
        <family val="2"/>
      </rPr>
      <t>(18)</t>
    </r>
    <r>
      <rPr>
        <sz val="9"/>
        <rFont val="Arial"/>
        <family val="2"/>
      </rPr>
      <t>Batch Mass Tolerance %</t>
    </r>
  </si>
  <si>
    <r>
      <rPr>
        <vertAlign val="superscript"/>
        <sz val="9"/>
        <rFont val="Arial"/>
        <family val="2"/>
      </rPr>
      <t>(16)</t>
    </r>
    <r>
      <rPr>
        <b/>
        <vertAlign val="superscript"/>
        <sz val="9"/>
        <rFont val="Arial"/>
        <family val="2"/>
      </rPr>
      <t xml:space="preserve"> </t>
    </r>
    <r>
      <rPr>
        <sz val="9"/>
        <rFont val="Arial"/>
        <family val="2"/>
      </rPr>
      <t>Total Moisture % (B)</t>
    </r>
  </si>
  <si>
    <r>
      <rPr>
        <b/>
        <vertAlign val="superscript"/>
        <sz val="7"/>
        <rFont val="Arial"/>
        <family val="2"/>
      </rPr>
      <t xml:space="preserve">(35) </t>
    </r>
    <r>
      <rPr>
        <sz val="9.5"/>
        <rFont val="Arial"/>
        <family val="2"/>
      </rPr>
      <t>Water Added</t>
    </r>
  </si>
  <si>
    <r>
      <rPr>
        <sz val="8"/>
        <rFont val="Arial"/>
        <family val="2"/>
      </rPr>
      <t>(37)</t>
    </r>
    <r>
      <rPr>
        <b/>
        <sz val="8"/>
        <rFont val="Arial"/>
        <family val="2"/>
      </rPr>
      <t xml:space="preserve"> Max w/cm</t>
    </r>
  </si>
  <si>
    <t>Convert Oz to lbs Factor = 0.0625</t>
  </si>
  <si>
    <r>
      <rPr>
        <vertAlign val="superscript"/>
        <sz val="7"/>
        <rFont val="Arial"/>
        <family val="2"/>
      </rPr>
      <t>(1)</t>
    </r>
    <r>
      <rPr>
        <sz val="8"/>
        <rFont val="Arial"/>
        <family val="2"/>
      </rPr>
      <t xml:space="preserve"> Key No.</t>
    </r>
  </si>
  <si>
    <r>
      <rPr>
        <vertAlign val="superscript"/>
        <sz val="7"/>
        <rFont val="Arial"/>
        <family val="2"/>
      </rPr>
      <t>(2)</t>
    </r>
    <r>
      <rPr>
        <sz val="8"/>
        <rFont val="Arial"/>
        <family val="2"/>
      </rPr>
      <t xml:space="preserve"> Project No.</t>
    </r>
  </si>
  <si>
    <r>
      <rPr>
        <vertAlign val="superscript"/>
        <sz val="7"/>
        <rFont val="Arial"/>
        <family val="2"/>
      </rPr>
      <t>(3)</t>
    </r>
    <r>
      <rPr>
        <sz val="8"/>
        <rFont val="Arial"/>
        <family val="2"/>
      </rPr>
      <t xml:space="preserve"> Project Name</t>
    </r>
  </si>
  <si>
    <r>
      <rPr>
        <vertAlign val="superscript"/>
        <sz val="7"/>
        <rFont val="Arial"/>
        <family val="2"/>
      </rPr>
      <t>(4)</t>
    </r>
    <r>
      <rPr>
        <b/>
        <sz val="8"/>
        <rFont val="Arial"/>
        <family val="2"/>
      </rPr>
      <t xml:space="preserve"> </t>
    </r>
    <r>
      <rPr>
        <sz val="8"/>
        <rFont val="Arial"/>
        <family val="2"/>
      </rPr>
      <t>Contract Item No.</t>
    </r>
  </si>
  <si>
    <r>
      <rPr>
        <vertAlign val="superscript"/>
        <sz val="8"/>
        <rFont val="Arial"/>
        <family val="2"/>
      </rPr>
      <t>(5)</t>
    </r>
    <r>
      <rPr>
        <b/>
        <vertAlign val="superscript"/>
        <sz val="8"/>
        <rFont val="Arial"/>
        <family val="2"/>
      </rPr>
      <t xml:space="preserve"> </t>
    </r>
    <r>
      <rPr>
        <sz val="8"/>
        <rFont val="Arial"/>
        <family val="2"/>
      </rPr>
      <t>Date</t>
    </r>
  </si>
  <si>
    <r>
      <rPr>
        <vertAlign val="superscript"/>
        <sz val="7"/>
        <rFont val="Arial"/>
        <family val="2"/>
      </rPr>
      <t>(6)</t>
    </r>
    <r>
      <rPr>
        <b/>
        <vertAlign val="superscript"/>
        <sz val="7"/>
        <rFont val="Arial"/>
        <family val="2"/>
      </rPr>
      <t xml:space="preserve"> </t>
    </r>
    <r>
      <rPr>
        <sz val="8"/>
        <rFont val="Arial"/>
        <family val="2"/>
      </rPr>
      <t>Batch Size (CY)</t>
    </r>
  </si>
  <si>
    <r>
      <rPr>
        <vertAlign val="superscript"/>
        <sz val="7"/>
        <rFont val="Arial"/>
        <family val="2"/>
      </rPr>
      <t>(7)</t>
    </r>
    <r>
      <rPr>
        <b/>
        <vertAlign val="superscript"/>
        <sz val="7"/>
        <rFont val="Arial"/>
        <family val="2"/>
      </rPr>
      <t xml:space="preserve"> </t>
    </r>
    <r>
      <rPr>
        <sz val="8"/>
        <rFont val="Arial"/>
        <family val="2"/>
      </rPr>
      <t>Supplier</t>
    </r>
  </si>
  <si>
    <r>
      <rPr>
        <vertAlign val="superscript"/>
        <sz val="7"/>
        <rFont val="Arial"/>
        <family val="2"/>
      </rPr>
      <t>(8)</t>
    </r>
    <r>
      <rPr>
        <b/>
        <vertAlign val="superscript"/>
        <sz val="7"/>
        <rFont val="Arial"/>
        <family val="2"/>
      </rPr>
      <t xml:space="preserve"> </t>
    </r>
    <r>
      <rPr>
        <sz val="8"/>
        <rFont val="Arial"/>
        <family val="2"/>
      </rPr>
      <t>Concrete Class</t>
    </r>
  </si>
  <si>
    <r>
      <rPr>
        <vertAlign val="superscript"/>
        <sz val="7"/>
        <rFont val="Arial"/>
        <family val="2"/>
      </rPr>
      <t xml:space="preserve">(9) </t>
    </r>
    <r>
      <rPr>
        <sz val="8"/>
        <rFont val="Arial"/>
        <family val="2"/>
      </rPr>
      <t>Coarse Agg Size No.</t>
    </r>
  </si>
  <si>
    <r>
      <rPr>
        <vertAlign val="superscript"/>
        <sz val="7"/>
        <rFont val="Arial"/>
        <family val="2"/>
      </rPr>
      <t>(10)</t>
    </r>
    <r>
      <rPr>
        <b/>
        <vertAlign val="superscript"/>
        <sz val="7"/>
        <rFont val="Arial"/>
        <family val="2"/>
      </rPr>
      <t xml:space="preserve"> </t>
    </r>
    <r>
      <rPr>
        <sz val="7.5"/>
        <rFont val="Arial"/>
        <family val="2"/>
      </rPr>
      <t>Mix Design No.</t>
    </r>
  </si>
  <si>
    <r>
      <rPr>
        <vertAlign val="superscript"/>
        <sz val="7"/>
        <rFont val="Arial"/>
        <family val="2"/>
      </rPr>
      <t>(11)</t>
    </r>
    <r>
      <rPr>
        <b/>
        <vertAlign val="superscript"/>
        <sz val="7"/>
        <rFont val="Arial"/>
        <family val="2"/>
      </rPr>
      <t xml:space="preserve"> </t>
    </r>
    <r>
      <rPr>
        <sz val="8"/>
        <rFont val="Arial"/>
        <family val="2"/>
      </rPr>
      <t>Time Batched</t>
    </r>
  </si>
  <si>
    <r>
      <rPr>
        <vertAlign val="superscript"/>
        <sz val="7"/>
        <rFont val="Arial"/>
        <family val="2"/>
      </rPr>
      <t>(12)</t>
    </r>
    <r>
      <rPr>
        <b/>
        <vertAlign val="superscript"/>
        <sz val="7"/>
        <rFont val="Arial"/>
        <family val="2"/>
      </rPr>
      <t xml:space="preserve"> </t>
    </r>
    <r>
      <rPr>
        <sz val="7.5"/>
        <rFont val="Arial"/>
        <family val="2"/>
      </rPr>
      <t>Truck No.</t>
    </r>
  </si>
  <si>
    <r>
      <rPr>
        <vertAlign val="superscript"/>
        <sz val="7"/>
        <rFont val="Arial"/>
        <family val="2"/>
      </rPr>
      <t>(13)</t>
    </r>
    <r>
      <rPr>
        <b/>
        <vertAlign val="superscript"/>
        <sz val="7"/>
        <rFont val="Arial"/>
        <family val="2"/>
      </rPr>
      <t xml:space="preserve"> </t>
    </r>
    <r>
      <rPr>
        <sz val="8"/>
        <rFont val="Arial"/>
        <family val="2"/>
      </rPr>
      <t>Ticket No.</t>
    </r>
  </si>
  <si>
    <r>
      <rPr>
        <vertAlign val="superscript"/>
        <sz val="7"/>
        <rFont val="Arial"/>
        <family val="2"/>
      </rPr>
      <t>(30)</t>
    </r>
    <r>
      <rPr>
        <b/>
        <vertAlign val="superscript"/>
        <sz val="7"/>
        <rFont val="Arial"/>
        <family val="2"/>
      </rPr>
      <t xml:space="preserve"> </t>
    </r>
    <r>
      <rPr>
        <sz val="8"/>
        <rFont val="Arial"/>
        <family val="2"/>
      </rPr>
      <t>Max. Theoretical Density (per Mix Design)</t>
    </r>
  </si>
  <si>
    <r>
      <rPr>
        <vertAlign val="superscript"/>
        <sz val="7"/>
        <rFont val="Arial"/>
        <family val="2"/>
      </rPr>
      <t xml:space="preserve">(23) </t>
    </r>
    <r>
      <rPr>
        <sz val="8"/>
        <rFont val="Arial"/>
        <family val="2"/>
      </rPr>
      <t>Batched</t>
    </r>
  </si>
  <si>
    <r>
      <rPr>
        <vertAlign val="superscript"/>
        <sz val="7"/>
        <rFont val="Arial"/>
        <family val="2"/>
      </rPr>
      <t>(24) (25)</t>
    </r>
    <r>
      <rPr>
        <b/>
        <vertAlign val="superscript"/>
        <sz val="7"/>
        <rFont val="Arial"/>
        <family val="2"/>
      </rPr>
      <t xml:space="preserve"> </t>
    </r>
    <r>
      <rPr>
        <sz val="10"/>
        <rFont val="Arial"/>
        <family val="2"/>
      </rPr>
      <t>Cement</t>
    </r>
  </si>
  <si>
    <r>
      <rPr>
        <vertAlign val="superscript"/>
        <sz val="7"/>
        <rFont val="Arial"/>
        <family val="2"/>
      </rPr>
      <t>(20)</t>
    </r>
    <r>
      <rPr>
        <b/>
        <vertAlign val="superscript"/>
        <sz val="7"/>
        <rFont val="Arial"/>
        <family val="2"/>
      </rPr>
      <t xml:space="preserve"> </t>
    </r>
    <r>
      <rPr>
        <sz val="10"/>
        <rFont val="Arial"/>
        <family val="2"/>
      </rPr>
      <t>Admixture</t>
    </r>
  </si>
  <si>
    <r>
      <rPr>
        <vertAlign val="superscript"/>
        <sz val="7"/>
        <rFont val="Arial"/>
        <family val="2"/>
      </rPr>
      <t>(21)</t>
    </r>
    <r>
      <rPr>
        <b/>
        <vertAlign val="superscript"/>
        <sz val="7"/>
        <rFont val="Arial"/>
        <family val="2"/>
      </rPr>
      <t xml:space="preserve"> </t>
    </r>
    <r>
      <rPr>
        <sz val="10"/>
        <rFont val="Arial"/>
        <family val="2"/>
      </rPr>
      <t>Brand</t>
    </r>
  </si>
  <si>
    <r>
      <rPr>
        <vertAlign val="superscript"/>
        <sz val="8"/>
        <rFont val="Arial"/>
        <family val="2"/>
      </rPr>
      <t>(22)</t>
    </r>
    <r>
      <rPr>
        <b/>
        <vertAlign val="superscript"/>
        <sz val="8"/>
        <rFont val="Arial"/>
        <family val="2"/>
      </rPr>
      <t xml:space="preserve"> </t>
    </r>
    <r>
      <rPr>
        <sz val="8"/>
        <rFont val="Arial"/>
        <family val="2"/>
      </rPr>
      <t>Mix Design 1 CY</t>
    </r>
  </si>
  <si>
    <r>
      <rPr>
        <vertAlign val="superscript"/>
        <sz val="7"/>
        <rFont val="Arial"/>
        <family val="2"/>
      </rPr>
      <t>(26) (27)</t>
    </r>
    <r>
      <rPr>
        <b/>
        <vertAlign val="superscript"/>
        <sz val="7"/>
        <rFont val="Arial"/>
        <family val="2"/>
      </rPr>
      <t xml:space="preserve"> </t>
    </r>
    <r>
      <rPr>
        <sz val="10"/>
        <rFont val="Arial"/>
        <family val="2"/>
      </rPr>
      <t>SCM</t>
    </r>
  </si>
  <si>
    <r>
      <rPr>
        <vertAlign val="superscript"/>
        <sz val="7"/>
        <rFont val="Arial"/>
        <family val="2"/>
      </rPr>
      <t>(28)</t>
    </r>
    <r>
      <rPr>
        <b/>
        <vertAlign val="superscript"/>
        <sz val="9"/>
        <rFont val="Arial"/>
        <family val="2"/>
      </rPr>
      <t xml:space="preserve"> </t>
    </r>
    <r>
      <rPr>
        <sz val="9"/>
        <rFont val="Arial"/>
        <family val="2"/>
      </rPr>
      <t>Mixing Revolutions (Plant)</t>
    </r>
  </si>
  <si>
    <r>
      <rPr>
        <vertAlign val="superscript"/>
        <sz val="7"/>
        <rFont val="Arial"/>
        <family val="2"/>
      </rPr>
      <t>(29)</t>
    </r>
    <r>
      <rPr>
        <b/>
        <vertAlign val="superscript"/>
        <sz val="9"/>
        <rFont val="Arial"/>
        <family val="2"/>
      </rPr>
      <t xml:space="preserve"> </t>
    </r>
    <r>
      <rPr>
        <sz val="9"/>
        <rFont val="Arial"/>
        <family val="2"/>
      </rPr>
      <t>Remarks</t>
    </r>
  </si>
  <si>
    <r>
      <rPr>
        <vertAlign val="superscript"/>
        <sz val="7"/>
        <rFont val="Arial"/>
        <family val="2"/>
      </rPr>
      <t>(32)</t>
    </r>
    <r>
      <rPr>
        <b/>
        <vertAlign val="superscript"/>
        <sz val="7"/>
        <rFont val="Arial"/>
        <family val="2"/>
      </rPr>
      <t xml:space="preserve"> </t>
    </r>
    <r>
      <rPr>
        <sz val="7"/>
        <rFont val="Arial"/>
        <family val="2"/>
      </rPr>
      <t>Time Empty</t>
    </r>
  </si>
  <si>
    <r>
      <rPr>
        <vertAlign val="superscript"/>
        <sz val="7"/>
        <rFont val="Arial"/>
        <family val="2"/>
      </rPr>
      <t>(33)</t>
    </r>
    <r>
      <rPr>
        <sz val="8"/>
        <rFont val="Arial"/>
        <family val="2"/>
      </rPr>
      <t xml:space="preserve"> </t>
    </r>
    <r>
      <rPr>
        <sz val="7"/>
        <rFont val="Arial"/>
        <family val="2"/>
      </rPr>
      <t>Today's Total CY</t>
    </r>
  </si>
  <si>
    <r>
      <rPr>
        <vertAlign val="superscript"/>
        <sz val="7"/>
        <rFont val="Arial"/>
        <family val="2"/>
      </rPr>
      <t xml:space="preserve">(34) </t>
    </r>
    <r>
      <rPr>
        <sz val="7"/>
        <rFont val="Arial"/>
        <family val="2"/>
      </rPr>
      <t>Total CY to Date</t>
    </r>
  </si>
  <si>
    <r>
      <rPr>
        <vertAlign val="superscript"/>
        <sz val="7"/>
        <rFont val="Arial"/>
        <family val="2"/>
      </rPr>
      <t xml:space="preserve">(36) </t>
    </r>
    <r>
      <rPr>
        <sz val="8"/>
        <rFont val="Arial"/>
        <family val="2"/>
      </rPr>
      <t>Mixing Revolutions at Field</t>
    </r>
  </si>
  <si>
    <r>
      <rPr>
        <b/>
        <vertAlign val="superscript"/>
        <sz val="7"/>
        <rFont val="Arial"/>
        <family val="2"/>
      </rPr>
      <t>(31)</t>
    </r>
    <r>
      <rPr>
        <vertAlign val="superscript"/>
        <sz val="7"/>
        <rFont val="Arial"/>
        <family val="2"/>
      </rPr>
      <t xml:space="preserve"> </t>
    </r>
    <r>
      <rPr>
        <sz val="7"/>
        <rFont val="Arial"/>
        <family val="2"/>
      </rPr>
      <t>Location Concrete Placed</t>
    </r>
  </si>
  <si>
    <r>
      <rPr>
        <vertAlign val="superscript"/>
        <sz val="7"/>
        <rFont val="Arial"/>
        <family val="2"/>
      </rPr>
      <t xml:space="preserve">(38) </t>
    </r>
    <r>
      <rPr>
        <sz val="8"/>
        <rFont val="Arial"/>
        <family val="2"/>
      </rPr>
      <t>Air Temp</t>
    </r>
  </si>
  <si>
    <r>
      <rPr>
        <vertAlign val="superscript"/>
        <sz val="7"/>
        <rFont val="Arial"/>
        <family val="2"/>
      </rPr>
      <t>(39)</t>
    </r>
    <r>
      <rPr>
        <b/>
        <vertAlign val="superscript"/>
        <sz val="7"/>
        <rFont val="Arial"/>
        <family val="2"/>
      </rPr>
      <t xml:space="preserve"> </t>
    </r>
    <r>
      <rPr>
        <sz val="7.5"/>
        <rFont val="Arial"/>
        <family val="2"/>
      </rPr>
      <t>Conc Temp</t>
    </r>
  </si>
  <si>
    <r>
      <rPr>
        <vertAlign val="superscript"/>
        <sz val="7"/>
        <rFont val="Arial"/>
        <family val="2"/>
      </rPr>
      <t xml:space="preserve">(40) </t>
    </r>
    <r>
      <rPr>
        <sz val="8"/>
        <rFont val="Arial"/>
        <family val="2"/>
      </rPr>
      <t>Slump</t>
    </r>
  </si>
  <si>
    <r>
      <rPr>
        <vertAlign val="superscript"/>
        <sz val="7.5"/>
        <rFont val="Arial"/>
        <family val="2"/>
      </rPr>
      <t>(41)</t>
    </r>
    <r>
      <rPr>
        <b/>
        <vertAlign val="superscript"/>
        <sz val="7.5"/>
        <rFont val="Arial"/>
        <family val="2"/>
      </rPr>
      <t xml:space="preserve"> </t>
    </r>
    <r>
      <rPr>
        <sz val="8"/>
        <rFont val="Arial"/>
        <family val="2"/>
      </rPr>
      <t xml:space="preserve">Air </t>
    </r>
  </si>
  <si>
    <r>
      <rPr>
        <vertAlign val="superscript"/>
        <sz val="7"/>
        <rFont val="Arial"/>
        <family val="2"/>
      </rPr>
      <t xml:space="preserve">(42) </t>
    </r>
    <r>
      <rPr>
        <sz val="8"/>
        <rFont val="Arial"/>
        <family val="2"/>
      </rPr>
      <t>Minus Aggregate Correction Factor</t>
    </r>
  </si>
  <si>
    <r>
      <rPr>
        <vertAlign val="superscript"/>
        <sz val="7"/>
        <rFont val="Arial"/>
        <family val="2"/>
      </rPr>
      <t>(46)</t>
    </r>
    <r>
      <rPr>
        <b/>
        <vertAlign val="superscript"/>
        <sz val="7"/>
        <rFont val="Arial"/>
        <family val="2"/>
      </rPr>
      <t xml:space="preserve"> </t>
    </r>
    <r>
      <rPr>
        <sz val="8"/>
        <rFont val="Arial"/>
        <family val="2"/>
      </rPr>
      <t>Density</t>
    </r>
  </si>
  <si>
    <r>
      <rPr>
        <vertAlign val="superscript"/>
        <sz val="7"/>
        <rFont val="Arial"/>
        <family val="2"/>
      </rPr>
      <t>(45)</t>
    </r>
    <r>
      <rPr>
        <b/>
        <vertAlign val="superscript"/>
        <sz val="7"/>
        <rFont val="Arial"/>
        <family val="2"/>
      </rPr>
      <t xml:space="preserve"> </t>
    </r>
    <r>
      <rPr>
        <sz val="8"/>
        <rFont val="Arial"/>
        <family val="2"/>
      </rPr>
      <t>Cylinders</t>
    </r>
  </si>
  <si>
    <r>
      <rPr>
        <vertAlign val="superscript"/>
        <sz val="7"/>
        <rFont val="Arial"/>
        <family val="2"/>
      </rPr>
      <t>(44)</t>
    </r>
    <r>
      <rPr>
        <b/>
        <vertAlign val="superscript"/>
        <sz val="7"/>
        <rFont val="Arial"/>
        <family val="2"/>
      </rPr>
      <t xml:space="preserve"> </t>
    </r>
    <r>
      <rPr>
        <sz val="8"/>
        <rFont val="Arial"/>
        <family val="2"/>
      </rPr>
      <t>VSI #</t>
    </r>
  </si>
  <si>
    <t>oz</t>
  </si>
  <si>
    <r>
      <rPr>
        <vertAlign val="superscript"/>
        <sz val="8"/>
        <rFont val="Arial"/>
        <family val="2"/>
      </rPr>
      <t xml:space="preserve">(19) </t>
    </r>
    <r>
      <rPr>
        <sz val="8"/>
        <rFont val="Arial"/>
        <family val="2"/>
      </rPr>
      <t>Water Withheld</t>
    </r>
  </si>
  <si>
    <r>
      <rPr>
        <vertAlign val="superscript"/>
        <sz val="8"/>
        <rFont val="Arial"/>
        <family val="2"/>
      </rPr>
      <t>(43)</t>
    </r>
    <r>
      <rPr>
        <b/>
        <vertAlign val="superscript"/>
        <sz val="8"/>
        <rFont val="Arial"/>
        <family val="2"/>
      </rPr>
      <t xml:space="preserve"> </t>
    </r>
    <r>
      <rPr>
        <sz val="8"/>
        <rFont val="Arial"/>
        <family val="2"/>
      </rPr>
      <t>Spread</t>
    </r>
  </si>
  <si>
    <r>
      <rPr>
        <vertAlign val="superscript"/>
        <sz val="7"/>
        <rFont val="Arial"/>
        <family val="2"/>
      </rPr>
      <t>(47)</t>
    </r>
    <r>
      <rPr>
        <vertAlign val="superscript"/>
        <sz val="8.5"/>
        <rFont val="Arial"/>
        <family val="2"/>
      </rPr>
      <t xml:space="preserve"> </t>
    </r>
    <r>
      <rPr>
        <sz val="8.5"/>
        <rFont val="Arial"/>
        <family val="2"/>
      </rPr>
      <t>Remarks</t>
    </r>
  </si>
  <si>
    <r>
      <t>Batch Mass Tolerance (%)</t>
    </r>
    <r>
      <rPr>
        <sz val="11"/>
        <rFont val="Calibri"/>
        <family val="2"/>
      </rPr>
      <t xml:space="preserve"> - This box is calculating the tolerance of the batched mass compared to the mix design tolerance for the Batch Size provided in Box 6.  </t>
    </r>
  </si>
  <si>
    <t>ITD 0070   (Rev. 03/24)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</si>
</sst>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h:mm\ AM/PM;@"/>
    <numFmt numFmtId="165" formatCode="h:mm;@"/>
    <numFmt numFmtId="166" formatCode="0.0"/>
    <numFmt numFmtId="167" formatCode="0.0%"/>
  </numFmts>
  <fonts count="31" x14ac:knownFonts="1">
    <font>
      <sz val="10"/>
      <name val="Arial"/>
    </font>
    <font>
      <sz val="8"/>
      <name val="Arial"/>
      <family val="2"/>
    </font>
    <font>
      <b/>
      <sz val="14"/>
      <name val="Arial"/>
      <family val="2"/>
    </font>
    <font>
      <sz val="10"/>
      <name val="Arial"/>
      <family val="2"/>
    </font>
    <font>
      <b/>
      <sz val="10"/>
      <name val="Arial"/>
      <family val="2"/>
    </font>
    <font>
      <sz val="9"/>
      <name val="Arial"/>
      <family val="2"/>
    </font>
    <font>
      <sz val="9.5"/>
      <name val="Arial"/>
      <family val="2"/>
    </font>
    <font>
      <b/>
      <sz val="8"/>
      <name val="Arial"/>
      <family val="2"/>
    </font>
    <font>
      <b/>
      <vertAlign val="superscript"/>
      <sz val="7"/>
      <name val="Arial"/>
      <family val="2"/>
    </font>
    <font>
      <b/>
      <vertAlign val="superscript"/>
      <sz val="8"/>
      <name val="Arial"/>
      <family val="2"/>
    </font>
    <font>
      <sz val="7.5"/>
      <name val="Arial"/>
      <family val="2"/>
    </font>
    <font>
      <sz val="7"/>
      <name val="Arial"/>
      <family val="2"/>
    </font>
    <font>
      <b/>
      <vertAlign val="superscript"/>
      <sz val="7.5"/>
      <name val="Arial"/>
      <family val="2"/>
    </font>
    <font>
      <b/>
      <vertAlign val="superscript"/>
      <sz val="9"/>
      <name val="Arial"/>
      <family val="2"/>
    </font>
    <font>
      <sz val="8.5"/>
      <name val="Arial"/>
      <family val="2"/>
    </font>
    <font>
      <b/>
      <sz val="12"/>
      <name val="Calibri"/>
      <family val="2"/>
    </font>
    <font>
      <sz val="11"/>
      <name val="Calibri"/>
      <family val="2"/>
    </font>
    <font>
      <b/>
      <sz val="11"/>
      <name val="Calibri"/>
      <family val="2"/>
    </font>
    <font>
      <b/>
      <sz val="7"/>
      <name val="Times New Roman"/>
      <family val="1"/>
    </font>
    <font>
      <i/>
      <sz val="11"/>
      <name val="Calibri"/>
      <family val="2"/>
    </font>
    <font>
      <i/>
      <sz val="11"/>
      <color rgb="FFFF0000"/>
      <name val="Calibri"/>
      <family val="2"/>
    </font>
    <font>
      <i/>
      <u/>
      <sz val="11"/>
      <name val="Calibri"/>
      <family val="2"/>
    </font>
    <font>
      <u/>
      <sz val="11"/>
      <name val="Calibri"/>
      <family val="2"/>
    </font>
    <font>
      <b/>
      <sz val="11"/>
      <color rgb="FFFF0000"/>
      <name val="Calibri"/>
      <family val="2"/>
    </font>
    <font>
      <b/>
      <sz val="11"/>
      <name val="Calibri"/>
      <family val="1"/>
    </font>
    <font>
      <sz val="10"/>
      <color rgb="FFFF0000"/>
      <name val="Arial"/>
      <family val="2"/>
    </font>
    <font>
      <vertAlign val="superscript"/>
      <sz val="9"/>
      <name val="Arial"/>
      <family val="2"/>
    </font>
    <font>
      <vertAlign val="superscript"/>
      <sz val="7"/>
      <name val="Arial"/>
      <family val="2"/>
    </font>
    <font>
      <vertAlign val="superscript"/>
      <sz val="8"/>
      <name val="Arial"/>
      <family val="2"/>
    </font>
    <font>
      <vertAlign val="superscript"/>
      <sz val="7.5"/>
      <name val="Arial"/>
      <family val="2"/>
    </font>
    <font>
      <vertAlign val="superscript"/>
      <sz val="8.5"/>
      <name val="Arial"/>
      <family val="2"/>
    </font>
  </fonts>
  <fills count="5">
    <fill>
      <patternFill patternType="none"/>
    </fill>
    <fill>
      <patternFill patternType="gray125"/>
    </fill>
    <fill>
      <patternFill patternType="solid">
        <fgColor rgb="FFC0B3C0"/>
        <bgColor indexed="64"/>
      </patternFill>
    </fill>
    <fill>
      <patternFill patternType="solid">
        <fgColor rgb="FFC3FFC3"/>
        <bgColor indexed="64"/>
      </patternFill>
    </fill>
    <fill>
      <patternFill patternType="solid">
        <fgColor theme="0"/>
        <bgColor indexed="64"/>
      </patternFill>
    </fill>
  </fills>
  <borders count="56">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00FF00"/>
      </right>
      <top style="thin">
        <color indexed="64"/>
      </top>
      <bottom style="thin">
        <color indexed="64"/>
      </bottom>
      <diagonal/>
    </border>
    <border>
      <left style="thin">
        <color rgb="FF00FF00"/>
      </left>
      <right style="thin">
        <color rgb="FF00FF00"/>
      </right>
      <top style="thin">
        <color indexed="64"/>
      </top>
      <bottom style="thin">
        <color indexed="64"/>
      </bottom>
      <diagonal/>
    </border>
    <border>
      <left style="thin">
        <color rgb="FF00FF00"/>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auto="1"/>
      </bottom>
      <diagonal/>
    </border>
    <border>
      <left style="thin">
        <color indexed="64"/>
      </left>
      <right/>
      <top style="medium">
        <color indexed="64"/>
      </top>
      <bottom/>
      <diagonal/>
    </border>
    <border>
      <left/>
      <right style="medium">
        <color indexed="64"/>
      </right>
      <top style="thin">
        <color auto="1"/>
      </top>
      <bottom/>
      <diagonal/>
    </border>
    <border>
      <left style="thin">
        <color auto="1"/>
      </left>
      <right/>
      <top/>
      <bottom style="medium">
        <color indexed="64"/>
      </bottom>
      <diagonal/>
    </border>
    <border>
      <left style="medium">
        <color indexed="64"/>
      </left>
      <right/>
      <top style="thin">
        <color auto="1"/>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rgb="FF00FF00"/>
      </left>
      <right style="thin">
        <color rgb="FF00FF00"/>
      </right>
      <top style="thin">
        <color indexed="64"/>
      </top>
      <bottom/>
      <diagonal/>
    </border>
    <border>
      <left style="thin">
        <color rgb="FF00FF00"/>
      </left>
      <right/>
      <top style="thin">
        <color indexed="64"/>
      </top>
      <bottom/>
      <diagonal/>
    </border>
    <border>
      <left style="thin">
        <color rgb="FF00FF00"/>
      </left>
      <right style="thin">
        <color indexed="64"/>
      </right>
      <top style="thin">
        <color indexed="64"/>
      </top>
      <bottom/>
      <diagonal/>
    </border>
    <border>
      <left style="thin">
        <color indexed="64"/>
      </left>
      <right style="thin">
        <color rgb="FF00FF00"/>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FF00"/>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xf numFmtId="0" fontId="3" fillId="0" borderId="0"/>
    <xf numFmtId="9" fontId="3" fillId="0" borderId="0" applyFont="0" applyFill="0" applyBorder="0" applyAlignment="0" applyProtection="0"/>
  </cellStyleXfs>
  <cellXfs count="306">
    <xf numFmtId="0" fontId="0" fillId="0" borderId="0" xfId="0"/>
    <xf numFmtId="0" fontId="3" fillId="0" borderId="0" xfId="0" applyFont="1"/>
    <xf numFmtId="0" fontId="3" fillId="0" borderId="0" xfId="1"/>
    <xf numFmtId="0" fontId="3" fillId="0" borderId="0" xfId="1" applyAlignment="1">
      <alignment horizontal="left"/>
    </xf>
    <xf numFmtId="0" fontId="3" fillId="0" borderId="0" xfId="1" applyAlignment="1">
      <alignment vertical="top"/>
    </xf>
    <xf numFmtId="0" fontId="4" fillId="0" borderId="0" xfId="1" applyFont="1" applyAlignment="1">
      <alignment horizontal="center" vertical="top"/>
    </xf>
    <xf numFmtId="0" fontId="1" fillId="0" borderId="0" xfId="1" applyFont="1" applyAlignment="1">
      <alignment horizontal="left"/>
    </xf>
    <xf numFmtId="0" fontId="1" fillId="0" borderId="0" xfId="1" applyFont="1"/>
    <xf numFmtId="0" fontId="3" fillId="0" borderId="0" xfId="1" applyAlignment="1">
      <alignment horizontal="center"/>
    </xf>
    <xf numFmtId="0" fontId="3" fillId="2" borderId="0" xfId="1" applyFill="1" applyAlignment="1">
      <alignment horizontal="center"/>
    </xf>
    <xf numFmtId="0" fontId="3" fillId="2" borderId="0" xfId="1" applyFill="1"/>
    <xf numFmtId="0" fontId="3" fillId="2" borderId="16" xfId="1" applyFill="1" applyBorder="1"/>
    <xf numFmtId="0" fontId="3" fillId="2" borderId="6" xfId="1" applyFill="1" applyBorder="1"/>
    <xf numFmtId="0" fontId="3" fillId="2" borderId="7" xfId="1" applyFill="1" applyBorder="1"/>
    <xf numFmtId="0" fontId="3" fillId="0" borderId="8" xfId="1" applyBorder="1"/>
    <xf numFmtId="0" fontId="3" fillId="0" borderId="5" xfId="1" applyBorder="1"/>
    <xf numFmtId="0" fontId="3" fillId="0" borderId="16" xfId="1" applyBorder="1"/>
    <xf numFmtId="0" fontId="5" fillId="0" borderId="0" xfId="1" applyFont="1" applyAlignment="1">
      <alignment horizontal="left"/>
    </xf>
    <xf numFmtId="0" fontId="3" fillId="0" borderId="20" xfId="1" applyBorder="1"/>
    <xf numFmtId="0" fontId="3" fillId="0" borderId="20" xfId="1" applyBorder="1" applyAlignment="1">
      <alignment horizontal="center"/>
    </xf>
    <xf numFmtId="0" fontId="1" fillId="0" borderId="20" xfId="1" applyFont="1" applyBorder="1" applyAlignment="1">
      <alignment horizontal="center"/>
    </xf>
    <xf numFmtId="0" fontId="3" fillId="0" borderId="20" xfId="1" applyBorder="1" applyAlignment="1">
      <alignment horizontal="left"/>
    </xf>
    <xf numFmtId="0" fontId="3" fillId="0" borderId="21" xfId="1" applyBorder="1"/>
    <xf numFmtId="0" fontId="3" fillId="0" borderId="0" xfId="1" applyAlignment="1">
      <alignment horizontal="center" vertical="center" textRotation="90" wrapText="1"/>
    </xf>
    <xf numFmtId="0" fontId="1" fillId="0" borderId="0" xfId="1" applyFont="1" applyAlignment="1">
      <alignment horizontal="center"/>
    </xf>
    <xf numFmtId="0" fontId="3" fillId="0" borderId="13" xfId="1" applyBorder="1"/>
    <xf numFmtId="0" fontId="3" fillId="0" borderId="13" xfId="1" applyBorder="1" applyAlignment="1">
      <alignment horizontal="center"/>
    </xf>
    <xf numFmtId="0" fontId="1" fillId="0" borderId="13" xfId="1" applyFont="1" applyBorder="1" applyAlignment="1">
      <alignment horizontal="center"/>
    </xf>
    <xf numFmtId="0" fontId="3" fillId="0" borderId="13" xfId="1" applyBorder="1" applyAlignment="1">
      <alignment horizontal="left"/>
    </xf>
    <xf numFmtId="0" fontId="3" fillId="0" borderId="14" xfId="1" applyBorder="1" applyAlignment="1">
      <alignment horizontal="left"/>
    </xf>
    <xf numFmtId="2" fontId="1" fillId="0" borderId="9" xfId="1" applyNumberFormat="1" applyFont="1" applyBorder="1" applyAlignment="1">
      <alignment horizontal="center"/>
    </xf>
    <xf numFmtId="2" fontId="1" fillId="0" borderId="0" xfId="1" applyNumberFormat="1" applyFont="1" applyAlignment="1">
      <alignment horizontal="center"/>
    </xf>
    <xf numFmtId="0" fontId="3" fillId="0" borderId="0" xfId="1" applyProtection="1">
      <protection locked="0"/>
    </xf>
    <xf numFmtId="0" fontId="3" fillId="0" borderId="20" xfId="1" applyBorder="1" applyAlignment="1">
      <alignment horizontal="right"/>
    </xf>
    <xf numFmtId="0" fontId="3" fillId="0" borderId="21" xfId="1" applyBorder="1" applyAlignment="1">
      <alignment horizontal="left"/>
    </xf>
    <xf numFmtId="0" fontId="1" fillId="0" borderId="24" xfId="1" applyFont="1" applyBorder="1" applyProtection="1">
      <protection locked="0"/>
    </xf>
    <xf numFmtId="0" fontId="5" fillId="0" borderId="0" xfId="1" applyFont="1"/>
    <xf numFmtId="0" fontId="6" fillId="0" borderId="0" xfId="1" applyFont="1" applyAlignment="1">
      <alignment horizontal="center"/>
    </xf>
    <xf numFmtId="0" fontId="1" fillId="0" borderId="25" xfId="1" applyFont="1" applyBorder="1"/>
    <xf numFmtId="0" fontId="1" fillId="0" borderId="38" xfId="1" applyFont="1" applyBorder="1"/>
    <xf numFmtId="0" fontId="1" fillId="0" borderId="24" xfId="1" applyFont="1" applyBorder="1"/>
    <xf numFmtId="0" fontId="1" fillId="0" borderId="52" xfId="1" applyFont="1" applyBorder="1"/>
    <xf numFmtId="0" fontId="3" fillId="0" borderId="8" xfId="1" applyBorder="1" applyProtection="1">
      <protection locked="0"/>
    </xf>
    <xf numFmtId="0" fontId="3" fillId="0" borderId="6" xfId="1" applyBorder="1"/>
    <xf numFmtId="2" fontId="3" fillId="0" borderId="6" xfId="1" applyNumberFormat="1" applyBorder="1"/>
    <xf numFmtId="0" fontId="1" fillId="0" borderId="0" xfId="1" quotePrefix="1" applyFont="1"/>
    <xf numFmtId="0" fontId="1" fillId="0" borderId="0" xfId="1" applyFont="1" applyAlignment="1">
      <alignment vertical="center"/>
    </xf>
    <xf numFmtId="0" fontId="1" fillId="0" borderId="16" xfId="1" applyFont="1" applyBorder="1" applyAlignment="1">
      <alignment vertical="center"/>
    </xf>
    <xf numFmtId="13" fontId="3" fillId="0" borderId="0" xfId="1" applyNumberFormat="1" applyProtection="1">
      <protection locked="0"/>
    </xf>
    <xf numFmtId="13" fontId="3" fillId="0" borderId="0" xfId="1" applyNumberFormat="1"/>
    <xf numFmtId="0" fontId="3" fillId="0" borderId="0" xfId="1" applyAlignment="1">
      <alignment horizontal="center" vertical="center"/>
    </xf>
    <xf numFmtId="0" fontId="5" fillId="0" borderId="0" xfId="1" applyFont="1" applyAlignment="1">
      <alignment horizontal="center"/>
    </xf>
    <xf numFmtId="0" fontId="3" fillId="0" borderId="20" xfId="1" applyBorder="1" applyAlignment="1">
      <alignment horizontal="center" vertical="center"/>
    </xf>
    <xf numFmtId="0" fontId="4" fillId="0" borderId="20" xfId="1" applyFont="1" applyBorder="1" applyAlignment="1">
      <alignment horizontal="center" vertical="center"/>
    </xf>
    <xf numFmtId="0" fontId="3" fillId="0" borderId="20" xfId="1" applyBorder="1" applyAlignment="1">
      <alignment vertical="center"/>
    </xf>
    <xf numFmtId="0" fontId="3" fillId="0" borderId="0" xfId="1" applyAlignment="1">
      <alignment horizontal="center" vertical="center" textRotation="90"/>
    </xf>
    <xf numFmtId="0" fontId="4" fillId="0" borderId="0" xfId="1" applyFont="1" applyAlignment="1">
      <alignment horizontal="center" vertical="center"/>
    </xf>
    <xf numFmtId="0" fontId="3" fillId="0" borderId="0" xfId="1" applyAlignment="1">
      <alignment vertical="center"/>
    </xf>
    <xf numFmtId="0" fontId="3" fillId="0" borderId="0" xfId="1" applyAlignment="1"/>
    <xf numFmtId="0" fontId="1" fillId="0" borderId="0" xfId="1" applyFont="1" applyAlignment="1"/>
    <xf numFmtId="0" fontId="3" fillId="3" borderId="48" xfId="1" applyFill="1" applyBorder="1" applyAlignment="1" applyProtection="1">
      <alignment horizontal="left"/>
      <protection locked="0"/>
    </xf>
    <xf numFmtId="0" fontId="3" fillId="3" borderId="2" xfId="1" applyFill="1" applyBorder="1" applyAlignment="1" applyProtection="1">
      <alignment horizontal="left"/>
      <protection locked="0"/>
    </xf>
    <xf numFmtId="0" fontId="4" fillId="3" borderId="2" xfId="1" applyFont="1" applyFill="1" applyBorder="1" applyAlignment="1" applyProtection="1">
      <alignment horizontal="left"/>
      <protection locked="0"/>
    </xf>
    <xf numFmtId="0" fontId="3" fillId="3" borderId="25" xfId="1" applyFill="1" applyBorder="1" applyAlignment="1" applyProtection="1">
      <alignment horizontal="left"/>
      <protection locked="0"/>
    </xf>
    <xf numFmtId="0" fontId="3" fillId="3" borderId="38" xfId="1" applyFill="1" applyBorder="1" applyAlignment="1" applyProtection="1">
      <alignment horizontal="left"/>
      <protection locked="0"/>
    </xf>
    <xf numFmtId="0" fontId="3" fillId="3" borderId="24" xfId="1" applyFill="1" applyBorder="1" applyAlignment="1" applyProtection="1">
      <alignment horizontal="left"/>
      <protection locked="0"/>
    </xf>
    <xf numFmtId="14" fontId="1" fillId="3" borderId="50" xfId="1" applyNumberFormat="1" applyFont="1" applyFill="1" applyBorder="1" applyAlignment="1" applyProtection="1">
      <alignment horizontal="left"/>
      <protection locked="0"/>
    </xf>
    <xf numFmtId="2" fontId="3" fillId="3" borderId="50" xfId="1" applyNumberFormat="1" applyFill="1" applyBorder="1" applyAlignment="1" applyProtection="1">
      <alignment horizontal="left"/>
      <protection locked="0"/>
    </xf>
    <xf numFmtId="2" fontId="3" fillId="3" borderId="51" xfId="1" applyNumberFormat="1" applyFill="1" applyBorder="1" applyAlignment="1" applyProtection="1">
      <alignment horizontal="left"/>
      <protection locked="0"/>
    </xf>
    <xf numFmtId="0" fontId="1" fillId="0" borderId="0" xfId="1" applyFont="1" applyAlignment="1">
      <alignment horizontal="left"/>
    </xf>
    <xf numFmtId="0" fontId="2" fillId="0" borderId="0" xfId="1" applyFont="1" applyAlignment="1">
      <alignment horizontal="center" vertical="center"/>
    </xf>
    <xf numFmtId="0" fontId="1" fillId="0" borderId="0" xfId="1" applyFont="1" applyAlignment="1">
      <alignment horizontal="right"/>
    </xf>
    <xf numFmtId="0" fontId="3" fillId="0" borderId="0" xfId="1" applyAlignment="1">
      <alignment horizontal="right"/>
    </xf>
    <xf numFmtId="0" fontId="1" fillId="0" borderId="0" xfId="1" applyFont="1" applyAlignment="1">
      <alignment horizontal="right" vertical="top"/>
    </xf>
    <xf numFmtId="0" fontId="3" fillId="0" borderId="0" xfId="1" applyAlignment="1">
      <alignment horizontal="right" vertical="top"/>
    </xf>
    <xf numFmtId="0" fontId="1" fillId="0" borderId="47" xfId="1" applyFont="1" applyBorder="1" applyAlignment="1">
      <alignment horizontal="left"/>
    </xf>
    <xf numFmtId="0" fontId="1" fillId="0" borderId="30" xfId="1" applyFont="1" applyBorder="1" applyAlignment="1">
      <alignment horizontal="left"/>
    </xf>
    <xf numFmtId="0" fontId="1" fillId="0" borderId="44" xfId="1" applyFont="1" applyBorder="1"/>
    <xf numFmtId="0" fontId="1" fillId="0" borderId="45" xfId="1" applyFont="1" applyBorder="1"/>
    <xf numFmtId="0" fontId="1" fillId="0" borderId="29" xfId="1" applyFont="1" applyBorder="1"/>
    <xf numFmtId="0" fontId="1" fillId="0" borderId="30" xfId="1" applyFont="1" applyBorder="1"/>
    <xf numFmtId="0" fontId="1" fillId="0" borderId="31" xfId="1" applyFont="1" applyBorder="1"/>
    <xf numFmtId="0" fontId="1" fillId="0" borderId="2" xfId="0" applyFont="1" applyBorder="1" applyAlignment="1">
      <alignment horizontal="left"/>
    </xf>
    <xf numFmtId="0" fontId="1" fillId="0" borderId="32" xfId="0" applyFont="1" applyBorder="1" applyAlignment="1">
      <alignment horizontal="left"/>
    </xf>
    <xf numFmtId="0" fontId="3" fillId="3" borderId="49" xfId="1" applyFill="1" applyBorder="1" applyAlignment="1" applyProtection="1">
      <alignment horizontal="left"/>
      <protection locked="0"/>
    </xf>
    <xf numFmtId="0" fontId="3" fillId="3" borderId="50" xfId="1" applyFill="1" applyBorder="1" applyAlignment="1" applyProtection="1">
      <alignment horizontal="left"/>
      <protection locked="0"/>
    </xf>
    <xf numFmtId="0" fontId="3" fillId="3" borderId="53" xfId="1" applyFill="1" applyBorder="1" applyAlignment="1" applyProtection="1">
      <alignment horizontal="center"/>
      <protection locked="0"/>
    </xf>
    <xf numFmtId="0" fontId="3" fillId="3" borderId="54" xfId="1" applyFill="1" applyBorder="1" applyAlignment="1" applyProtection="1">
      <alignment horizontal="center"/>
      <protection locked="0"/>
    </xf>
    <xf numFmtId="0" fontId="3" fillId="3" borderId="55" xfId="1" applyFill="1" applyBorder="1" applyAlignment="1" applyProtection="1">
      <alignment horizontal="center"/>
      <protection locked="0"/>
    </xf>
    <xf numFmtId="0" fontId="1" fillId="3" borderId="50" xfId="1" applyFont="1" applyFill="1" applyBorder="1" applyAlignment="1" applyProtection="1">
      <alignment horizontal="left"/>
      <protection locked="0"/>
    </xf>
    <xf numFmtId="164" fontId="1" fillId="3" borderId="50" xfId="1" applyNumberFormat="1" applyFont="1" applyFill="1" applyBorder="1" applyAlignment="1" applyProtection="1">
      <alignment horizontal="left"/>
      <protection locked="0"/>
    </xf>
    <xf numFmtId="0" fontId="1" fillId="3" borderId="51" xfId="1" applyFont="1" applyFill="1" applyBorder="1" applyAlignment="1" applyProtection="1">
      <alignment horizontal="left"/>
      <protection locked="0"/>
    </xf>
    <xf numFmtId="0" fontId="1" fillId="0" borderId="48" xfId="0" applyFont="1" applyBorder="1" applyAlignment="1">
      <alignment horizontal="left"/>
    </xf>
    <xf numFmtId="0" fontId="3" fillId="0" borderId="11" xfId="1" applyBorder="1" applyAlignment="1">
      <alignment horizontal="center" vertical="center" textRotation="90" wrapText="1"/>
    </xf>
    <xf numFmtId="0" fontId="3" fillId="0" borderId="12" xfId="1" applyBorder="1" applyAlignment="1">
      <alignment horizontal="center" vertical="center" textRotation="90" wrapText="1"/>
    </xf>
    <xf numFmtId="0" fontId="3" fillId="0" borderId="15" xfId="1" applyBorder="1" applyAlignment="1">
      <alignment horizontal="center" vertical="center" textRotation="90" wrapText="1"/>
    </xf>
    <xf numFmtId="0" fontId="3" fillId="0" borderId="10" xfId="1" applyBorder="1" applyAlignment="1">
      <alignment horizontal="center" vertical="center" textRotation="90" wrapText="1"/>
    </xf>
    <xf numFmtId="0" fontId="3" fillId="0" borderId="18" xfId="1" applyBorder="1" applyAlignment="1">
      <alignment horizontal="center" vertical="center" textRotation="90" wrapText="1"/>
    </xf>
    <xf numFmtId="0" fontId="3" fillId="0" borderId="19" xfId="1" applyBorder="1" applyAlignment="1">
      <alignment horizontal="center" vertical="center" textRotation="90" wrapText="1"/>
    </xf>
    <xf numFmtId="0" fontId="5" fillId="0" borderId="29" xfId="1" applyFont="1" applyBorder="1" applyAlignment="1">
      <alignment horizontal="center"/>
    </xf>
    <xf numFmtId="0" fontId="5" fillId="0" borderId="30" xfId="1" applyFont="1" applyBorder="1" applyAlignment="1">
      <alignment horizontal="center"/>
    </xf>
    <xf numFmtId="0" fontId="5" fillId="0" borderId="30" xfId="1" applyFont="1" applyBorder="1" applyAlignment="1">
      <alignment horizontal="center" wrapText="1"/>
    </xf>
    <xf numFmtId="0" fontId="5" fillId="0" borderId="44" xfId="1" applyFont="1" applyBorder="1" applyAlignment="1">
      <alignment horizontal="center" wrapText="1"/>
    </xf>
    <xf numFmtId="0" fontId="5" fillId="0" borderId="45" xfId="1" applyFont="1" applyBorder="1" applyAlignment="1">
      <alignment horizontal="center" wrapText="1"/>
    </xf>
    <xf numFmtId="0" fontId="5" fillId="0" borderId="29" xfId="1" applyFont="1" applyBorder="1" applyAlignment="1">
      <alignment horizontal="center" wrapText="1"/>
    </xf>
    <xf numFmtId="2" fontId="3" fillId="3" borderId="25" xfId="1" applyNumberFormat="1" applyFill="1" applyBorder="1" applyAlignment="1" applyProtection="1">
      <alignment horizontal="left" indent="2"/>
      <protection locked="0"/>
    </xf>
    <xf numFmtId="2" fontId="3" fillId="3" borderId="38" xfId="1" applyNumberFormat="1" applyFill="1" applyBorder="1" applyAlignment="1" applyProtection="1">
      <alignment horizontal="left" indent="2"/>
      <protection locked="0"/>
    </xf>
    <xf numFmtId="2" fontId="3" fillId="3" borderId="24" xfId="1" applyNumberFormat="1" applyFill="1" applyBorder="1" applyAlignment="1" applyProtection="1">
      <alignment horizontal="left" indent="2"/>
      <protection locked="0"/>
    </xf>
    <xf numFmtId="2" fontId="3" fillId="0" borderId="2" xfId="1" applyNumberFormat="1" applyBorder="1" applyAlignment="1">
      <alignment horizontal="center"/>
    </xf>
    <xf numFmtId="0" fontId="5" fillId="0" borderId="31" xfId="1" applyFont="1" applyBorder="1" applyAlignment="1">
      <alignment horizontal="center" wrapText="1"/>
    </xf>
    <xf numFmtId="0" fontId="3" fillId="0" borderId="24" xfId="1" applyBorder="1" applyAlignment="1">
      <alignment horizontal="left"/>
    </xf>
    <xf numFmtId="0" fontId="3" fillId="0" borderId="2" xfId="1" applyBorder="1" applyAlignment="1">
      <alignment horizontal="left"/>
    </xf>
    <xf numFmtId="166" fontId="3" fillId="3" borderId="2" xfId="1" applyNumberFormat="1" applyFill="1" applyBorder="1" applyAlignment="1" applyProtection="1">
      <alignment horizontal="center"/>
      <protection locked="0"/>
    </xf>
    <xf numFmtId="0" fontId="3" fillId="0" borderId="2" xfId="1" applyBorder="1" applyAlignment="1">
      <alignment horizontal="center"/>
    </xf>
    <xf numFmtId="2" fontId="3" fillId="3" borderId="25" xfId="1" applyNumberFormat="1" applyFill="1" applyBorder="1" applyAlignment="1" applyProtection="1">
      <alignment horizontal="center"/>
      <protection locked="0"/>
    </xf>
    <xf numFmtId="2" fontId="3" fillId="3" borderId="38" xfId="1" applyNumberFormat="1" applyFill="1" applyBorder="1" applyAlignment="1" applyProtection="1">
      <alignment horizontal="center"/>
      <protection locked="0"/>
    </xf>
    <xf numFmtId="2" fontId="3" fillId="3" borderId="24" xfId="1" applyNumberFormat="1" applyFill="1" applyBorder="1" applyAlignment="1" applyProtection="1">
      <alignment horizontal="center"/>
      <protection locked="0"/>
    </xf>
    <xf numFmtId="2" fontId="3" fillId="0" borderId="25" xfId="1" applyNumberFormat="1" applyBorder="1" applyAlignment="1">
      <alignment horizontal="center"/>
    </xf>
    <xf numFmtId="2" fontId="3" fillId="0" borderId="38" xfId="1" applyNumberFormat="1" applyBorder="1" applyAlignment="1">
      <alignment horizontal="center"/>
    </xf>
    <xf numFmtId="2" fontId="3" fillId="0" borderId="24" xfId="1" applyNumberFormat="1" applyBorder="1" applyAlignment="1">
      <alignment horizontal="center"/>
    </xf>
    <xf numFmtId="166" fontId="3" fillId="0" borderId="2" xfId="1" applyNumberFormat="1" applyBorder="1" applyAlignment="1">
      <alignment horizontal="center"/>
    </xf>
    <xf numFmtId="0" fontId="3" fillId="0" borderId="32" xfId="1" applyBorder="1" applyAlignment="1">
      <alignment horizontal="center"/>
    </xf>
    <xf numFmtId="0" fontId="3" fillId="0" borderId="0" xfId="1"/>
    <xf numFmtId="2" fontId="3" fillId="3" borderId="5" xfId="1" applyNumberFormat="1" applyFill="1" applyBorder="1" applyAlignment="1" applyProtection="1">
      <alignment horizontal="center"/>
      <protection locked="0"/>
    </xf>
    <xf numFmtId="2" fontId="3" fillId="3" borderId="6" xfId="1" applyNumberFormat="1" applyFill="1" applyBorder="1" applyAlignment="1" applyProtection="1">
      <alignment horizontal="center"/>
      <protection locked="0"/>
    </xf>
    <xf numFmtId="2" fontId="3" fillId="3" borderId="7" xfId="1" applyNumberFormat="1" applyFill="1" applyBorder="1" applyAlignment="1" applyProtection="1">
      <alignment horizontal="center"/>
      <protection locked="0"/>
    </xf>
    <xf numFmtId="0" fontId="1" fillId="0" borderId="25" xfId="1" applyFont="1" applyBorder="1" applyAlignment="1">
      <alignment horizontal="left"/>
    </xf>
    <xf numFmtId="0" fontId="1" fillId="0" borderId="38" xfId="1" applyFont="1" applyBorder="1" applyAlignment="1">
      <alignment horizontal="left"/>
    </xf>
    <xf numFmtId="0" fontId="1" fillId="0" borderId="24" xfId="1" applyFont="1" applyBorder="1" applyAlignment="1">
      <alignment horizontal="left"/>
    </xf>
    <xf numFmtId="166" fontId="3" fillId="3" borderId="25" xfId="1" applyNumberFormat="1" applyFill="1" applyBorder="1" applyAlignment="1" applyProtection="1">
      <alignment horizontal="center"/>
      <protection locked="0"/>
    </xf>
    <xf numFmtId="166" fontId="3" fillId="3" borderId="38" xfId="1" applyNumberFormat="1" applyFill="1" applyBorder="1" applyAlignment="1" applyProtection="1">
      <alignment horizontal="center"/>
      <protection locked="0"/>
    </xf>
    <xf numFmtId="166" fontId="3" fillId="3" borderId="24" xfId="1" applyNumberFormat="1" applyFill="1" applyBorder="1" applyAlignment="1" applyProtection="1">
      <alignment horizontal="center"/>
      <protection locked="0"/>
    </xf>
    <xf numFmtId="0" fontId="3" fillId="0" borderId="25" xfId="1" applyBorder="1" applyAlignment="1">
      <alignment horizontal="center"/>
    </xf>
    <xf numFmtId="0" fontId="3" fillId="0" borderId="24" xfId="1" applyBorder="1" applyAlignment="1">
      <alignment horizontal="center"/>
    </xf>
    <xf numFmtId="0" fontId="5" fillId="4" borderId="25" xfId="1" applyFont="1" applyFill="1" applyBorder="1" applyAlignment="1" applyProtection="1">
      <alignment horizontal="center"/>
      <protection locked="0"/>
    </xf>
    <xf numFmtId="0" fontId="5" fillId="4" borderId="38" xfId="1" applyFont="1" applyFill="1" applyBorder="1" applyAlignment="1">
      <alignment horizontal="center"/>
    </xf>
    <xf numFmtId="0" fontId="5" fillId="4" borderId="24" xfId="1" applyFont="1" applyFill="1" applyBorder="1" applyAlignment="1">
      <alignment horizontal="center"/>
    </xf>
    <xf numFmtId="166" fontId="3" fillId="0" borderId="26" xfId="1" applyNumberFormat="1" applyBorder="1" applyAlignment="1">
      <alignment horizontal="center"/>
    </xf>
    <xf numFmtId="166" fontId="3" fillId="0" borderId="27" xfId="1" applyNumberFormat="1" applyBorder="1" applyAlignment="1">
      <alignment horizontal="center"/>
    </xf>
    <xf numFmtId="166" fontId="3" fillId="0" borderId="28" xfId="1" applyNumberFormat="1" applyBorder="1" applyAlignment="1">
      <alignment horizontal="center"/>
    </xf>
    <xf numFmtId="0" fontId="3" fillId="0" borderId="39" xfId="1" applyBorder="1" applyAlignment="1">
      <alignment horizontal="center"/>
    </xf>
    <xf numFmtId="0" fontId="5" fillId="0" borderId="43" xfId="1" applyFont="1" applyBorder="1" applyAlignment="1">
      <alignment horizontal="center"/>
    </xf>
    <xf numFmtId="0" fontId="5" fillId="0" borderId="40" xfId="1" applyFont="1" applyBorder="1" applyAlignment="1">
      <alignment horizontal="center"/>
    </xf>
    <xf numFmtId="0" fontId="5" fillId="0" borderId="42" xfId="1" applyFont="1" applyBorder="1" applyAlignment="1">
      <alignment horizontal="center"/>
    </xf>
    <xf numFmtId="166" fontId="3" fillId="0" borderId="43" xfId="1" applyNumberFormat="1" applyBorder="1" applyAlignment="1">
      <alignment horizontal="center"/>
    </xf>
    <xf numFmtId="166" fontId="3" fillId="0" borderId="40" xfId="1" applyNumberFormat="1" applyBorder="1" applyAlignment="1">
      <alignment horizontal="center"/>
    </xf>
    <xf numFmtId="166" fontId="3" fillId="0" borderId="41" xfId="1" applyNumberFormat="1" applyBorder="1" applyAlignment="1">
      <alignment horizontal="center"/>
    </xf>
    <xf numFmtId="0" fontId="3" fillId="0" borderId="43" xfId="1" applyBorder="1" applyAlignment="1">
      <alignment horizontal="center"/>
    </xf>
    <xf numFmtId="0" fontId="3" fillId="0" borderId="46" xfId="1" applyBorder="1" applyAlignment="1">
      <alignment horizontal="center"/>
    </xf>
    <xf numFmtId="0" fontId="5" fillId="0" borderId="3" xfId="1" applyFont="1" applyBorder="1" applyAlignment="1">
      <alignment horizontal="center" vertical="center"/>
    </xf>
    <xf numFmtId="0" fontId="5" fillId="0" borderId="1" xfId="1" applyFont="1" applyBorder="1" applyAlignment="1">
      <alignment horizontal="center" vertical="center"/>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38" xfId="1" applyFont="1" applyBorder="1" applyAlignment="1">
      <alignment horizontal="center"/>
    </xf>
    <xf numFmtId="0" fontId="5" fillId="0" borderId="24" xfId="1" applyFont="1" applyBorder="1" applyAlignment="1">
      <alignment horizontal="center"/>
    </xf>
    <xf numFmtId="2" fontId="1" fillId="0" borderId="24" xfId="1" applyNumberFormat="1" applyFont="1" applyBorder="1" applyAlignment="1">
      <alignment horizontal="center"/>
    </xf>
    <xf numFmtId="2" fontId="1" fillId="0" borderId="2" xfId="1" applyNumberFormat="1" applyFont="1" applyBorder="1" applyAlignment="1">
      <alignment horizontal="center"/>
    </xf>
    <xf numFmtId="0" fontId="5" fillId="0" borderId="6" xfId="1" applyFont="1" applyBorder="1" applyAlignment="1">
      <alignment horizontal="center"/>
    </xf>
    <xf numFmtId="0" fontId="5" fillId="0" borderId="7" xfId="1" applyFont="1" applyBorder="1" applyAlignment="1">
      <alignment horizontal="center"/>
    </xf>
    <xf numFmtId="0" fontId="1" fillId="2" borderId="9" xfId="1" applyFont="1" applyFill="1" applyBorder="1" applyAlignment="1">
      <alignment horizontal="center"/>
    </xf>
    <xf numFmtId="0" fontId="3" fillId="2" borderId="0" xfId="1" applyFill="1" applyAlignment="1">
      <alignment horizontal="center"/>
    </xf>
    <xf numFmtId="0" fontId="3" fillId="2" borderId="16" xfId="1" applyFill="1" applyBorder="1" applyAlignment="1">
      <alignment horizontal="center"/>
    </xf>
    <xf numFmtId="0" fontId="3" fillId="0" borderId="25" xfId="1" applyBorder="1" applyAlignment="1">
      <alignment horizontal="left"/>
    </xf>
    <xf numFmtId="0" fontId="3" fillId="0" borderId="38" xfId="1" applyBorder="1" applyAlignment="1">
      <alignment horizontal="left"/>
    </xf>
    <xf numFmtId="166" fontId="3" fillId="0" borderId="38" xfId="1" applyNumberFormat="1" applyBorder="1" applyAlignment="1" applyProtection="1">
      <alignment horizontal="center"/>
      <protection locked="0"/>
    </xf>
    <xf numFmtId="166" fontId="3" fillId="0" borderId="24" xfId="1" applyNumberFormat="1" applyBorder="1" applyAlignment="1" applyProtection="1">
      <alignment horizontal="center"/>
      <protection locked="0"/>
    </xf>
    <xf numFmtId="0" fontId="5" fillId="2" borderId="5" xfId="1" applyFont="1" applyFill="1" applyBorder="1"/>
    <xf numFmtId="0" fontId="3" fillId="2" borderId="6" xfId="1" applyFill="1" applyBorder="1"/>
    <xf numFmtId="166" fontId="3" fillId="0" borderId="7" xfId="1" applyNumberFormat="1" applyBorder="1" applyAlignment="1">
      <alignment horizontal="center"/>
    </xf>
    <xf numFmtId="166" fontId="3" fillId="0" borderId="8" xfId="1" applyNumberFormat="1" applyBorder="1" applyAlignment="1">
      <alignment horizontal="center"/>
    </xf>
    <xf numFmtId="166" fontId="3" fillId="0" borderId="5" xfId="1" applyNumberFormat="1" applyBorder="1" applyAlignment="1">
      <alignment horizontal="center"/>
    </xf>
    <xf numFmtId="0" fontId="3" fillId="0" borderId="8" xfId="1" applyBorder="1" applyAlignment="1">
      <alignment horizontal="center"/>
    </xf>
    <xf numFmtId="0" fontId="3" fillId="0" borderId="17" xfId="1" applyBorder="1" applyAlignment="1">
      <alignment horizontal="center"/>
    </xf>
    <xf numFmtId="0" fontId="1" fillId="0" borderId="6" xfId="1" applyFont="1" applyBorder="1" applyAlignment="1">
      <alignment horizontal="center"/>
    </xf>
    <xf numFmtId="0" fontId="3" fillId="3" borderId="6" xfId="1" applyFill="1" applyBorder="1" applyAlignment="1" applyProtection="1">
      <alignment horizontal="center"/>
      <protection locked="0"/>
    </xf>
    <xf numFmtId="0" fontId="1" fillId="0" borderId="0" xfId="1" applyFont="1" applyAlignment="1">
      <alignment horizontal="center"/>
    </xf>
    <xf numFmtId="2" fontId="3" fillId="0" borderId="6" xfId="1" applyNumberFormat="1" applyBorder="1" applyAlignment="1">
      <alignment horizontal="center"/>
    </xf>
    <xf numFmtId="0" fontId="3" fillId="0" borderId="25" xfId="1" applyBorder="1"/>
    <xf numFmtId="0" fontId="3" fillId="0" borderId="38" xfId="1" applyBorder="1"/>
    <xf numFmtId="0" fontId="3" fillId="0" borderId="38" xfId="1" applyBorder="1" applyAlignment="1">
      <alignment horizontal="center"/>
    </xf>
    <xf numFmtId="0" fontId="1" fillId="0" borderId="25" xfId="1" applyFont="1" applyBorder="1" applyAlignment="1">
      <alignment horizontal="center"/>
    </xf>
    <xf numFmtId="0" fontId="1" fillId="0" borderId="38" xfId="1" applyFont="1" applyBorder="1" applyAlignment="1">
      <alignment horizontal="center"/>
    </xf>
    <xf numFmtId="0" fontId="1" fillId="0" borderId="24" xfId="1" applyFont="1" applyBorder="1" applyAlignment="1">
      <alignment horizontal="center"/>
    </xf>
    <xf numFmtId="0" fontId="1" fillId="0" borderId="2" xfId="1" applyFont="1" applyBorder="1" applyAlignment="1">
      <alignment horizontal="center"/>
    </xf>
    <xf numFmtId="0" fontId="3" fillId="3" borderId="25" xfId="1" applyFill="1" applyBorder="1" applyProtection="1">
      <protection locked="0"/>
    </xf>
    <xf numFmtId="0" fontId="3" fillId="3" borderId="38" xfId="1" applyFill="1" applyBorder="1" applyProtection="1">
      <protection locked="0"/>
    </xf>
    <xf numFmtId="0" fontId="3" fillId="3" borderId="24" xfId="1" applyFill="1" applyBorder="1" applyProtection="1">
      <protection locked="0"/>
    </xf>
    <xf numFmtId="0" fontId="3" fillId="3" borderId="25" xfId="1" applyFill="1" applyBorder="1" applyAlignment="1" applyProtection="1">
      <alignment horizontal="center"/>
      <protection locked="0"/>
    </xf>
    <xf numFmtId="0" fontId="3" fillId="3" borderId="38" xfId="1" applyFill="1" applyBorder="1" applyAlignment="1" applyProtection="1">
      <alignment horizontal="center"/>
      <protection locked="0"/>
    </xf>
    <xf numFmtId="0" fontId="3" fillId="3" borderId="24" xfId="1" applyFill="1" applyBorder="1" applyAlignment="1" applyProtection="1">
      <alignment horizontal="center"/>
      <protection locked="0"/>
    </xf>
    <xf numFmtId="2" fontId="5" fillId="0" borderId="9" xfId="1" applyNumberFormat="1" applyFont="1" applyBorder="1" applyAlignment="1">
      <alignment horizontal="center"/>
    </xf>
    <xf numFmtId="2" fontId="5" fillId="0" borderId="0" xfId="1" applyNumberFormat="1" applyFont="1" applyAlignment="1">
      <alignment horizontal="center"/>
    </xf>
    <xf numFmtId="2" fontId="5" fillId="0" borderId="10" xfId="1" applyNumberFormat="1" applyFont="1" applyBorder="1" applyAlignment="1">
      <alignment horizontal="center"/>
    </xf>
    <xf numFmtId="0" fontId="5" fillId="0" borderId="9" xfId="1" applyFont="1" applyBorder="1" applyAlignment="1">
      <alignment horizontal="center"/>
    </xf>
    <xf numFmtId="0" fontId="5" fillId="0" borderId="0" xfId="1" applyFont="1" applyAlignment="1">
      <alignment horizontal="center"/>
    </xf>
    <xf numFmtId="0" fontId="1" fillId="0" borderId="2" xfId="1" applyFont="1" applyBorder="1"/>
    <xf numFmtId="0" fontId="3" fillId="3" borderId="2" xfId="1" applyFill="1" applyBorder="1" applyAlignment="1" applyProtection="1">
      <alignment horizontal="center"/>
      <protection locked="0"/>
    </xf>
    <xf numFmtId="0" fontId="1" fillId="0" borderId="9" xfId="1" applyFont="1" applyBorder="1" applyAlignment="1" applyProtection="1">
      <alignment horizontal="left"/>
      <protection locked="0"/>
    </xf>
    <xf numFmtId="0" fontId="1" fillId="0" borderId="0" xfId="1" applyFont="1" applyAlignment="1" applyProtection="1">
      <alignment horizontal="left"/>
      <protection locked="0"/>
    </xf>
    <xf numFmtId="0" fontId="1" fillId="0" borderId="38" xfId="1" applyFont="1" applyBorder="1" applyAlignment="1" applyProtection="1">
      <alignment horizontal="center"/>
      <protection locked="0"/>
    </xf>
    <xf numFmtId="0" fontId="1" fillId="3" borderId="38" xfId="1" applyFont="1" applyFill="1" applyBorder="1" applyAlignment="1" applyProtection="1">
      <alignment horizontal="center"/>
      <protection locked="0"/>
    </xf>
    <xf numFmtId="0" fontId="3" fillId="3" borderId="32" xfId="1" applyFill="1" applyBorder="1" applyAlignment="1" applyProtection="1">
      <alignment horizontal="left"/>
      <protection locked="0"/>
    </xf>
    <xf numFmtId="0" fontId="6" fillId="0" borderId="0" xfId="1" applyFont="1" applyAlignment="1">
      <alignment horizontal="center"/>
    </xf>
    <xf numFmtId="166" fontId="6" fillId="3" borderId="38" xfId="1" applyNumberFormat="1" applyFont="1" applyFill="1" applyBorder="1" applyAlignment="1" applyProtection="1">
      <alignment horizontal="center"/>
      <protection locked="0"/>
    </xf>
    <xf numFmtId="166" fontId="6" fillId="0" borderId="38" xfId="1" applyNumberFormat="1" applyFont="1" applyBorder="1" applyAlignment="1">
      <alignment horizontal="center"/>
    </xf>
    <xf numFmtId="164" fontId="3" fillId="3" borderId="2" xfId="1" applyNumberFormat="1" applyFill="1" applyBorder="1" applyAlignment="1" applyProtection="1">
      <alignment horizontal="left"/>
      <protection locked="0"/>
    </xf>
    <xf numFmtId="165" fontId="3" fillId="0" borderId="2" xfId="1" applyNumberFormat="1" applyBorder="1" applyAlignment="1">
      <alignment horizontal="left"/>
    </xf>
    <xf numFmtId="0" fontId="1" fillId="3" borderId="25" xfId="1" applyFont="1" applyFill="1" applyBorder="1" applyAlignment="1" applyProtection="1">
      <alignment horizontal="center"/>
      <protection locked="0"/>
    </xf>
    <xf numFmtId="0" fontId="6" fillId="0" borderId="0" xfId="1" applyFont="1" applyAlignment="1">
      <alignment horizontal="right"/>
    </xf>
    <xf numFmtId="166" fontId="1" fillId="0" borderId="6" xfId="1" applyNumberFormat="1" applyFont="1" applyBorder="1" applyAlignment="1">
      <alignment horizontal="center"/>
    </xf>
    <xf numFmtId="166" fontId="5" fillId="0" borderId="1" xfId="1" applyNumberFormat="1" applyFont="1" applyBorder="1" applyAlignment="1">
      <alignment horizontal="center"/>
    </xf>
    <xf numFmtId="0" fontId="3" fillId="0" borderId="35" xfId="1" applyBorder="1"/>
    <xf numFmtId="166" fontId="3" fillId="0" borderId="6" xfId="1" applyNumberFormat="1" applyBorder="1" applyAlignment="1">
      <alignment horizontal="center"/>
    </xf>
    <xf numFmtId="0" fontId="3" fillId="0" borderId="0" xfId="1" applyAlignment="1">
      <alignment horizontal="center"/>
    </xf>
    <xf numFmtId="0" fontId="7" fillId="0" borderId="25" xfId="1" applyFont="1" applyBorder="1" applyAlignment="1">
      <alignment horizontal="center"/>
    </xf>
    <xf numFmtId="0" fontId="7" fillId="0" borderId="38" xfId="1" applyFont="1" applyBorder="1" applyAlignment="1">
      <alignment horizontal="center"/>
    </xf>
    <xf numFmtId="0" fontId="7" fillId="0" borderId="39" xfId="1" applyFont="1" applyBorder="1" applyAlignment="1">
      <alignment horizontal="center"/>
    </xf>
    <xf numFmtId="167" fontId="1" fillId="3" borderId="0" xfId="2" applyNumberFormat="1" applyFont="1" applyFill="1" applyBorder="1" applyAlignment="1" applyProtection="1">
      <alignment horizontal="center"/>
      <protection locked="0"/>
    </xf>
    <xf numFmtId="167" fontId="1" fillId="0" borderId="0" xfId="2" applyNumberFormat="1" applyFont="1" applyFill="1" applyBorder="1" applyAlignment="1" applyProtection="1">
      <alignment horizontal="center"/>
      <protection locked="0"/>
    </xf>
    <xf numFmtId="167" fontId="1" fillId="0" borderId="16" xfId="2" applyNumberFormat="1" applyFont="1" applyFill="1" applyBorder="1" applyAlignment="1" applyProtection="1">
      <alignment horizontal="center"/>
      <protection locked="0"/>
    </xf>
    <xf numFmtId="0" fontId="1" fillId="0" borderId="0" xfId="1" applyFont="1"/>
    <xf numFmtId="2" fontId="3" fillId="3" borderId="6" xfId="1" applyNumberFormat="1" applyFill="1" applyBorder="1" applyAlignment="1" applyProtection="1">
      <alignment horizontal="right"/>
      <protection locked="0"/>
    </xf>
    <xf numFmtId="166" fontId="3" fillId="3" borderId="6" xfId="1" applyNumberFormat="1" applyFill="1" applyBorder="1" applyAlignment="1" applyProtection="1">
      <alignment horizontal="center"/>
      <protection locked="0"/>
    </xf>
    <xf numFmtId="0" fontId="3" fillId="0" borderId="0" xfId="1" applyAlignment="1">
      <alignment horizontal="left"/>
    </xf>
    <xf numFmtId="0" fontId="3" fillId="0" borderId="16" xfId="1" applyBorder="1" applyAlignment="1">
      <alignment horizontal="left"/>
    </xf>
    <xf numFmtId="0" fontId="3" fillId="0" borderId="0" xfId="1" applyAlignment="1">
      <alignment horizontal="center" vertical="center"/>
    </xf>
    <xf numFmtId="2" fontId="4" fillId="0" borderId="3" xfId="1" applyNumberFormat="1" applyFont="1" applyBorder="1" applyAlignment="1">
      <alignment horizontal="center" vertical="center"/>
    </xf>
    <xf numFmtId="2" fontId="4" fillId="0" borderId="1" xfId="1" applyNumberFormat="1" applyFont="1" applyBorder="1" applyAlignment="1">
      <alignment horizontal="center" vertical="center"/>
    </xf>
    <xf numFmtId="2" fontId="4" fillId="0" borderId="4" xfId="1" applyNumberFormat="1" applyFont="1" applyBorder="1" applyAlignment="1">
      <alignment horizontal="center" vertical="center"/>
    </xf>
    <xf numFmtId="2" fontId="4" fillId="0" borderId="5" xfId="1" applyNumberFormat="1" applyFont="1" applyBorder="1" applyAlignment="1">
      <alignment horizontal="center" vertical="center"/>
    </xf>
    <xf numFmtId="2" fontId="4" fillId="0" borderId="6" xfId="1" applyNumberFormat="1" applyFont="1" applyBorder="1" applyAlignment="1">
      <alignment horizontal="center" vertical="center"/>
    </xf>
    <xf numFmtId="2" fontId="4" fillId="0" borderId="7" xfId="1" applyNumberFormat="1" applyFont="1" applyBorder="1" applyAlignment="1">
      <alignment horizontal="center" vertical="center"/>
    </xf>
    <xf numFmtId="0" fontId="1" fillId="0" borderId="0" xfId="1" applyFont="1" applyAlignment="1">
      <alignment horizontal="center" wrapText="1"/>
    </xf>
    <xf numFmtId="0" fontId="3" fillId="0" borderId="1" xfId="1" applyBorder="1" applyAlignment="1">
      <alignment horizontal="center"/>
    </xf>
    <xf numFmtId="166" fontId="3" fillId="0" borderId="0" xfId="1" applyNumberFormat="1" applyAlignment="1">
      <alignment horizontal="center" vertical="center"/>
    </xf>
    <xf numFmtId="0" fontId="3" fillId="3" borderId="6" xfId="1" applyFill="1" applyBorder="1" applyAlignment="1" applyProtection="1">
      <alignment horizontal="left"/>
      <protection locked="0"/>
    </xf>
    <xf numFmtId="0" fontId="1" fillId="0" borderId="16" xfId="1" applyFont="1" applyBorder="1" applyAlignment="1">
      <alignment horizontal="left"/>
    </xf>
    <xf numFmtId="166" fontId="3" fillId="0" borderId="6" xfId="1" applyNumberFormat="1" applyBorder="1" applyAlignment="1">
      <alignment horizontal="center" vertical="center"/>
    </xf>
    <xf numFmtId="0" fontId="3" fillId="0" borderId="3" xfId="1" applyBorder="1" applyAlignment="1">
      <alignment horizontal="center" vertical="center" wrapText="1"/>
    </xf>
    <xf numFmtId="0" fontId="3" fillId="0" borderId="1" xfId="1" applyBorder="1" applyAlignment="1">
      <alignment horizontal="center" vertical="center" wrapText="1"/>
    </xf>
    <xf numFmtId="0" fontId="3" fillId="0" borderId="4" xfId="1" applyBorder="1" applyAlignment="1">
      <alignment horizontal="center" vertical="center" wrapText="1"/>
    </xf>
    <xf numFmtId="0" fontId="3" fillId="0" borderId="5" xfId="1" applyBorder="1" applyAlignment="1">
      <alignment horizontal="center" vertical="center" wrapText="1"/>
    </xf>
    <xf numFmtId="0" fontId="3" fillId="0" borderId="6" xfId="1" applyBorder="1" applyAlignment="1">
      <alignment horizontal="center" vertical="center" wrapText="1"/>
    </xf>
    <xf numFmtId="0" fontId="3" fillId="0" borderId="7" xfId="1" applyBorder="1" applyAlignment="1">
      <alignment horizontal="center" vertical="center" wrapText="1"/>
    </xf>
    <xf numFmtId="2" fontId="3" fillId="0" borderId="1" xfId="1" applyNumberFormat="1" applyBorder="1" applyAlignment="1">
      <alignment horizontal="center" vertical="center"/>
    </xf>
    <xf numFmtId="0" fontId="3" fillId="0" borderId="0" xfId="1" applyAlignment="1">
      <alignment horizontal="center" vertical="center" wrapText="1"/>
    </xf>
    <xf numFmtId="0" fontId="3" fillId="0" borderId="6" xfId="1" applyBorder="1" applyAlignment="1">
      <alignment horizontal="center"/>
    </xf>
    <xf numFmtId="0" fontId="3" fillId="0" borderId="10" xfId="1" applyBorder="1" applyAlignment="1">
      <alignment horizontal="center" vertical="center"/>
    </xf>
    <xf numFmtId="0" fontId="3" fillId="0" borderId="9" xfId="1" applyBorder="1" applyAlignment="1">
      <alignment horizontal="center" wrapText="1"/>
    </xf>
    <xf numFmtId="0" fontId="3" fillId="0" borderId="0" xfId="1" applyAlignment="1">
      <alignment horizontal="center" wrapText="1"/>
    </xf>
    <xf numFmtId="2" fontId="3" fillId="0" borderId="6" xfId="1" applyNumberFormat="1" applyBorder="1" applyAlignment="1">
      <alignment horizontal="center" vertical="center"/>
    </xf>
    <xf numFmtId="0" fontId="4" fillId="0" borderId="3" xfId="1" applyFont="1" applyBorder="1" applyAlignment="1">
      <alignment horizontal="center" vertical="center"/>
    </xf>
    <xf numFmtId="0" fontId="4" fillId="0" borderId="1"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4" fillId="0" borderId="7" xfId="1" applyFont="1" applyBorder="1" applyAlignment="1">
      <alignment horizontal="center" vertical="center"/>
    </xf>
    <xf numFmtId="0" fontId="3" fillId="0" borderId="3" xfId="1" applyBorder="1" applyAlignment="1">
      <alignment horizontal="center" vertical="center"/>
    </xf>
    <xf numFmtId="0" fontId="3" fillId="0" borderId="1" xfId="1" applyBorder="1" applyAlignment="1">
      <alignment horizontal="center" vertical="center"/>
    </xf>
    <xf numFmtId="0" fontId="3" fillId="0" borderId="4" xfId="1" applyBorder="1" applyAlignment="1">
      <alignment horizontal="center" vertical="center"/>
    </xf>
    <xf numFmtId="0" fontId="3" fillId="0" borderId="5" xfId="1" applyBorder="1" applyAlignment="1">
      <alignment horizontal="center" vertical="center"/>
    </xf>
    <xf numFmtId="0" fontId="3" fillId="0" borderId="6" xfId="1" applyBorder="1" applyAlignment="1">
      <alignment horizontal="center" vertical="center"/>
    </xf>
    <xf numFmtId="0" fontId="3" fillId="0" borderId="7" xfId="1" applyBorder="1" applyAlignment="1">
      <alignment horizontal="center" vertical="center"/>
    </xf>
    <xf numFmtId="0" fontId="1" fillId="0" borderId="11" xfId="1" applyFont="1" applyBorder="1" applyAlignment="1">
      <alignment horizontal="left"/>
    </xf>
    <xf numFmtId="0" fontId="1" fillId="0" borderId="13" xfId="1" applyFont="1" applyBorder="1" applyAlignment="1">
      <alignment horizontal="left"/>
    </xf>
    <xf numFmtId="0" fontId="1" fillId="0" borderId="23" xfId="1" applyFont="1" applyBorder="1" applyAlignment="1">
      <alignment horizontal="left"/>
    </xf>
    <xf numFmtId="0" fontId="1" fillId="0" borderId="34" xfId="1" applyFont="1" applyBorder="1" applyAlignment="1">
      <alignment horizontal="left"/>
    </xf>
    <xf numFmtId="0" fontId="1" fillId="0" borderId="12" xfId="1" applyFont="1" applyBorder="1" applyAlignment="1">
      <alignment horizontal="left"/>
    </xf>
    <xf numFmtId="0" fontId="1" fillId="0" borderId="22" xfId="1" applyFont="1" applyBorder="1" applyAlignment="1">
      <alignment horizontal="left"/>
    </xf>
    <xf numFmtId="166" fontId="3" fillId="0" borderId="1" xfId="1" applyNumberFormat="1" applyBorder="1" applyAlignment="1">
      <alignment horizontal="center" vertical="center"/>
    </xf>
    <xf numFmtId="0" fontId="14" fillId="0" borderId="0" xfId="1" applyFont="1" applyAlignment="1">
      <alignment horizontal="left"/>
    </xf>
    <xf numFmtId="0" fontId="3" fillId="0" borderId="11" xfId="1" applyBorder="1" applyAlignment="1">
      <alignment horizontal="center" vertical="center" textRotation="90"/>
    </xf>
    <xf numFmtId="0" fontId="3" fillId="0" borderId="12" xfId="1" applyBorder="1" applyAlignment="1">
      <alignment horizontal="center" vertical="center" textRotation="90"/>
    </xf>
    <xf numFmtId="0" fontId="3" fillId="0" borderId="15" xfId="1" applyBorder="1" applyAlignment="1">
      <alignment horizontal="center" vertical="center" textRotation="90"/>
    </xf>
    <xf numFmtId="0" fontId="3" fillId="0" borderId="10" xfId="1" applyBorder="1" applyAlignment="1">
      <alignment horizontal="center" vertical="center" textRotation="90"/>
    </xf>
    <xf numFmtId="0" fontId="3" fillId="0" borderId="18" xfId="1" applyBorder="1" applyAlignment="1">
      <alignment horizontal="center" vertical="center" textRotation="90"/>
    </xf>
    <xf numFmtId="0" fontId="3" fillId="0" borderId="19" xfId="1" applyBorder="1" applyAlignment="1">
      <alignment horizontal="center" vertical="center" textRotation="90"/>
    </xf>
    <xf numFmtId="0" fontId="11" fillId="0" borderId="29" xfId="1" applyFont="1" applyBorder="1" applyAlignment="1">
      <alignment horizontal="left"/>
    </xf>
    <xf numFmtId="0" fontId="11" fillId="0" borderId="30" xfId="1" applyFont="1" applyBorder="1" applyAlignment="1">
      <alignment horizontal="center"/>
    </xf>
    <xf numFmtId="0" fontId="1" fillId="0" borderId="30" xfId="1" applyFont="1" applyBorder="1" applyAlignment="1">
      <alignment horizontal="center"/>
    </xf>
    <xf numFmtId="0" fontId="1" fillId="0" borderId="31" xfId="1" applyFont="1" applyBorder="1" applyAlignment="1">
      <alignment horizontal="center"/>
    </xf>
    <xf numFmtId="0" fontId="1" fillId="0" borderId="37" xfId="1" applyFont="1" applyBorder="1" applyAlignment="1">
      <alignment horizontal="left"/>
    </xf>
    <xf numFmtId="0" fontId="1" fillId="0" borderId="1" xfId="1" applyFont="1" applyBorder="1" applyAlignment="1">
      <alignment horizontal="left"/>
    </xf>
    <xf numFmtId="0" fontId="1" fillId="0" borderId="4" xfId="1" applyFont="1" applyBorder="1" applyAlignment="1">
      <alignment horizontal="left"/>
    </xf>
    <xf numFmtId="0" fontId="1" fillId="0" borderId="3" xfId="1" applyFont="1" applyBorder="1" applyAlignment="1">
      <alignment horizontal="left"/>
    </xf>
    <xf numFmtId="0" fontId="1" fillId="0" borderId="35" xfId="1" applyFont="1" applyBorder="1" applyAlignment="1">
      <alignment horizontal="left"/>
    </xf>
    <xf numFmtId="0" fontId="3" fillId="3" borderId="18" xfId="1" applyFill="1" applyBorder="1" applyAlignment="1" applyProtection="1">
      <alignment horizontal="left"/>
      <protection locked="0"/>
    </xf>
    <xf numFmtId="0" fontId="3" fillId="3" borderId="20" xfId="1" applyFill="1" applyBorder="1" applyAlignment="1" applyProtection="1">
      <alignment horizontal="left"/>
      <protection locked="0"/>
    </xf>
    <xf numFmtId="0" fontId="3" fillId="3" borderId="19" xfId="1" applyFill="1" applyBorder="1" applyAlignment="1" applyProtection="1">
      <alignment horizontal="left"/>
      <protection locked="0"/>
    </xf>
    <xf numFmtId="0" fontId="3" fillId="3" borderId="36" xfId="1" applyFill="1" applyBorder="1" applyAlignment="1" applyProtection="1">
      <alignment horizontal="left"/>
      <protection locked="0"/>
    </xf>
    <xf numFmtId="0" fontId="3" fillId="3" borderId="21" xfId="1" applyFill="1" applyBorder="1" applyAlignment="1" applyProtection="1">
      <alignment horizontal="left"/>
      <protection locked="0"/>
    </xf>
    <xf numFmtId="0" fontId="3" fillId="3" borderId="33" xfId="1" applyFill="1" applyBorder="1" applyAlignment="1" applyProtection="1">
      <alignment horizontal="left"/>
      <protection locked="0"/>
    </xf>
    <xf numFmtId="0" fontId="3" fillId="3" borderId="5" xfId="1" applyFill="1" applyBorder="1" applyAlignment="1" applyProtection="1">
      <alignment horizontal="left"/>
      <protection locked="0"/>
    </xf>
    <xf numFmtId="0" fontId="3" fillId="3" borderId="7" xfId="1" applyFill="1" applyBorder="1" applyAlignment="1" applyProtection="1">
      <alignment horizontal="left"/>
      <protection locked="0"/>
    </xf>
    <xf numFmtId="0" fontId="3" fillId="3" borderId="5" xfId="1" applyFill="1" applyBorder="1" applyAlignment="1" applyProtection="1">
      <alignment horizontal="center"/>
      <protection locked="0"/>
    </xf>
    <xf numFmtId="0" fontId="3" fillId="3" borderId="7" xfId="1" applyFill="1" applyBorder="1" applyAlignment="1" applyProtection="1">
      <alignment horizontal="center"/>
      <protection locked="0"/>
    </xf>
    <xf numFmtId="0" fontId="3" fillId="3" borderId="8" xfId="1" applyFill="1" applyBorder="1" applyAlignment="1" applyProtection="1">
      <alignment horizontal="center"/>
      <protection locked="0"/>
    </xf>
    <xf numFmtId="0" fontId="3" fillId="3" borderId="17" xfId="1" applyFill="1" applyBorder="1" applyAlignment="1" applyProtection="1">
      <alignment horizontal="center"/>
      <protection locked="0"/>
    </xf>
    <xf numFmtId="0" fontId="17" fillId="0" borderId="0" xfId="1" applyFont="1" applyAlignment="1">
      <alignment horizontal="left" vertical="center" wrapText="1"/>
    </xf>
    <xf numFmtId="0" fontId="17" fillId="0" borderId="0" xfId="1" applyFont="1" applyAlignment="1">
      <alignment horizontal="left" vertical="top" wrapText="1"/>
    </xf>
    <xf numFmtId="0" fontId="15" fillId="0" borderId="0" xfId="1" applyFont="1" applyAlignment="1">
      <alignment horizontal="center" vertical="center"/>
    </xf>
    <xf numFmtId="0" fontId="4" fillId="0" borderId="0" xfId="1" applyFont="1" applyAlignment="1">
      <alignment horizontal="left" vertical="top" wrapText="1"/>
    </xf>
    <xf numFmtId="0" fontId="24" fillId="0" borderId="0" xfId="1" applyFont="1" applyAlignment="1">
      <alignment horizontal="left" vertical="center" wrapText="1"/>
    </xf>
    <xf numFmtId="0" fontId="4" fillId="0" borderId="25" xfId="1" applyFont="1" applyBorder="1" applyAlignment="1" applyProtection="1">
      <alignment horizontal="center"/>
    </xf>
    <xf numFmtId="0" fontId="4" fillId="0" borderId="38" xfId="1" applyFont="1" applyBorder="1" applyAlignment="1" applyProtection="1">
      <alignment horizontal="center"/>
    </xf>
    <xf numFmtId="0" fontId="4" fillId="0" borderId="24" xfId="1" applyFont="1" applyBorder="1" applyAlignment="1" applyProtection="1">
      <alignment horizontal="center"/>
    </xf>
  </cellXfs>
  <cellStyles count="3">
    <cellStyle name="Normal" xfId="0" builtinId="0"/>
    <cellStyle name="Normal 2" xfId="1" xr:uid="{00000000-0005-0000-0000-000001000000}"/>
    <cellStyle name="Percent 2" xfId="2" xr:uid="{69E25D81-2382-4DC4-85F5-47499D70E4F9}"/>
  </cellStyles>
  <dxfs count="1">
    <dxf>
      <font>
        <color rgb="FF9C0006"/>
      </font>
      <fill>
        <patternFill>
          <bgColor rgb="FFFFC7CE"/>
        </patternFill>
      </fill>
    </dxf>
  </dxfs>
  <tableStyles count="0" defaultTableStyle="TableStyleMedium9" defaultPivotStyle="PivotStyleLight16"/>
  <colors>
    <mruColors>
      <color rgb="FFFF9999"/>
      <color rgb="FFFF99CC"/>
      <color rgb="FFFFCCCC"/>
      <color rgb="FFFFC7CE"/>
      <color rgb="FFC3FFC3"/>
      <color rgb="FFC0B3C0"/>
      <color rgb="FF009600"/>
      <color rgb="FF00FF00"/>
      <color rgb="FFB3FFB3"/>
      <color rgb="FFFFA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29</xdr:col>
      <xdr:colOff>0</xdr:colOff>
      <xdr:row>37</xdr:row>
      <xdr:rowOff>144780</xdr:rowOff>
    </xdr:from>
    <xdr:to>
      <xdr:col>32</xdr:col>
      <xdr:colOff>76200</xdr:colOff>
      <xdr:row>37</xdr:row>
      <xdr:rowOff>144780</xdr:rowOff>
    </xdr:to>
    <xdr:sp macro="" textlink="">
      <xdr:nvSpPr>
        <xdr:cNvPr id="2" name="Line 8">
          <a:extLst>
            <a:ext uri="{FF2B5EF4-FFF2-40B4-BE49-F238E27FC236}">
              <a16:creationId xmlns:a16="http://schemas.microsoft.com/office/drawing/2014/main" id="{00000000-0008-0000-0000-000002000000}"/>
            </a:ext>
          </a:extLst>
        </xdr:cNvPr>
        <xdr:cNvSpPr>
          <a:spLocks noChangeShapeType="1"/>
        </xdr:cNvSpPr>
      </xdr:nvSpPr>
      <xdr:spPr bwMode="auto">
        <a:xfrm>
          <a:off x="3448050" y="6242050"/>
          <a:ext cx="419100" cy="0"/>
        </a:xfrm>
        <a:prstGeom prst="line">
          <a:avLst/>
        </a:prstGeom>
        <a:noFill/>
        <a:ln w="6350">
          <a:solidFill>
            <a:schemeClr val="tx1"/>
          </a:solidFill>
          <a:round/>
          <a:headEnd/>
          <a:tailEnd type="triangle" w="med" len="med"/>
        </a:ln>
      </xdr:spPr>
    </xdr:sp>
    <xdr:clientData/>
  </xdr:twoCellAnchor>
  <xdr:twoCellAnchor editAs="oneCell">
    <xdr:from>
      <xdr:col>1</xdr:col>
      <xdr:colOff>1</xdr:colOff>
      <xdr:row>0</xdr:row>
      <xdr:rowOff>0</xdr:rowOff>
    </xdr:from>
    <xdr:to>
      <xdr:col>15</xdr:col>
      <xdr:colOff>6673</xdr:colOff>
      <xdr:row>2</xdr:row>
      <xdr:rowOff>29210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3501" y="0"/>
          <a:ext cx="1652592" cy="364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36</xdr:row>
          <xdr:rowOff>99060</xdr:rowOff>
        </xdr:from>
        <xdr:to>
          <xdr:col>7</xdr:col>
          <xdr:colOff>480060</xdr:colOff>
          <xdr:row>71</xdr:row>
          <xdr:rowOff>152400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369277</xdr:colOff>
      <xdr:row>19</xdr:row>
      <xdr:rowOff>87921</xdr:rowOff>
    </xdr:from>
    <xdr:to>
      <xdr:col>6</xdr:col>
      <xdr:colOff>580292</xdr:colOff>
      <xdr:row>20</xdr:row>
      <xdr:rowOff>35169</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3419817" y="3222281"/>
          <a:ext cx="816805" cy="114888"/>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800"/>
            <a:t>8.5 CY of 17 CY</a:t>
          </a:r>
        </a:p>
      </xdr:txBody>
    </xdr:sp>
    <xdr:clientData/>
  </xdr:twoCellAnchor>
  <mc:AlternateContent xmlns:mc="http://schemas.openxmlformats.org/markup-compatibility/2006">
    <mc:Choice xmlns:a14="http://schemas.microsoft.com/office/drawing/2010/main" Requires="a14">
      <xdr:twoCellAnchor editAs="oneCell">
        <xdr:from>
          <xdr:col>0</xdr:col>
          <xdr:colOff>22860</xdr:colOff>
          <xdr:row>73</xdr:row>
          <xdr:rowOff>99060</xdr:rowOff>
        </xdr:from>
        <xdr:to>
          <xdr:col>7</xdr:col>
          <xdr:colOff>411480</xdr:colOff>
          <xdr:row>109</xdr:row>
          <xdr:rowOff>7620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45720</xdr:rowOff>
        </xdr:from>
        <xdr:to>
          <xdr:col>7</xdr:col>
          <xdr:colOff>403860</xdr:colOff>
          <xdr:row>145</xdr:row>
          <xdr:rowOff>121920</xdr:rowOff>
        </xdr:to>
        <xdr:sp macro="" textlink="">
          <xdr:nvSpPr>
            <xdr:cNvPr id="7171" name="Object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xdr:colOff>
      <xdr:row>0</xdr:row>
      <xdr:rowOff>0</xdr:rowOff>
    </xdr:from>
    <xdr:to>
      <xdr:col>7</xdr:col>
      <xdr:colOff>198783</xdr:colOff>
      <xdr:row>14</xdr:row>
      <xdr:rowOff>143641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 y="0"/>
          <a:ext cx="4465982" cy="2462771"/>
        </a:xfrm>
        <a:prstGeom prst="rect">
          <a:avLst/>
        </a:prstGeom>
      </xdr:spPr>
    </xdr:pic>
    <xdr:clientData/>
  </xdr:twoCellAnchor>
  <xdr:twoCellAnchor editAs="oneCell">
    <xdr:from>
      <xdr:col>0</xdr:col>
      <xdr:colOff>2</xdr:colOff>
      <xdr:row>15</xdr:row>
      <xdr:rowOff>0</xdr:rowOff>
    </xdr:from>
    <xdr:to>
      <xdr:col>7</xdr:col>
      <xdr:colOff>208358</xdr:colOff>
      <xdr:row>35</xdr:row>
      <xdr:rowOff>125896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2" y="2484783"/>
          <a:ext cx="4475556" cy="34389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 Id="rId9" Type="http://schemas.openxmlformats.org/officeDocument/2006/relationships/image" Target="../media/image4.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1D1E2-6A4A-476E-9DE2-3009E091930A}">
  <sheetPr>
    <pageSetUpPr fitToPage="1"/>
  </sheetPr>
  <dimension ref="B1:BR67"/>
  <sheetViews>
    <sheetView tabSelected="1" zoomScale="70" zoomScaleNormal="70" workbookViewId="0">
      <selection activeCell="BP12" sqref="BP12:BQ12"/>
    </sheetView>
  </sheetViews>
  <sheetFormatPr defaultColWidth="8.88671875" defaultRowHeight="13.2" x14ac:dyDescent="0.25"/>
  <cols>
    <col min="1" max="1" width="0.88671875" style="2" customWidth="1"/>
    <col min="2" max="9" width="1.6640625" style="2" customWidth="1"/>
    <col min="10" max="10" width="2" style="2" customWidth="1"/>
    <col min="11" max="12" width="1.6640625" style="2" customWidth="1"/>
    <col min="13" max="13" width="2" style="2" customWidth="1"/>
    <col min="14" max="17" width="1.6640625" style="2" customWidth="1"/>
    <col min="18" max="18" width="2.5546875" style="2" customWidth="1"/>
    <col min="19" max="25" width="1.6640625" style="2" customWidth="1"/>
    <col min="26" max="26" width="2.6640625" style="2" customWidth="1"/>
    <col min="27" max="46" width="1.6640625" style="2" customWidth="1"/>
    <col min="47" max="47" width="2.33203125" style="2" customWidth="1"/>
    <col min="48" max="53" width="1.6640625" style="2" customWidth="1"/>
    <col min="54" max="54" width="2.44140625" style="2" customWidth="1"/>
    <col min="55" max="65" width="1.6640625" style="2" customWidth="1"/>
    <col min="66" max="66" width="9.109375" style="2" bestFit="1" customWidth="1"/>
    <col min="67" max="16384" width="8.88671875" style="2"/>
  </cols>
  <sheetData>
    <row r="1" spans="2:70" ht="12" customHeight="1" x14ac:dyDescent="0.25">
      <c r="B1" s="69"/>
      <c r="C1" s="69"/>
      <c r="D1" s="69"/>
      <c r="E1" s="69"/>
      <c r="F1" s="69"/>
      <c r="G1" s="69"/>
      <c r="H1" s="69"/>
      <c r="I1" s="69"/>
      <c r="J1" s="69"/>
      <c r="K1" s="69"/>
      <c r="L1" s="70" t="s">
        <v>1</v>
      </c>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1" t="s">
        <v>180</v>
      </c>
      <c r="BA1" s="72"/>
      <c r="BB1" s="72"/>
      <c r="BC1" s="72"/>
      <c r="BD1" s="72"/>
      <c r="BE1" s="72"/>
      <c r="BF1" s="72"/>
      <c r="BG1" s="72"/>
      <c r="BH1" s="72"/>
      <c r="BI1" s="72"/>
    </row>
    <row r="2" spans="2:70" ht="14.4" customHeight="1" x14ac:dyDescent="0.25">
      <c r="B2" s="69"/>
      <c r="C2" s="69"/>
      <c r="D2" s="69"/>
      <c r="E2" s="69"/>
      <c r="F2" s="69"/>
      <c r="G2" s="69"/>
      <c r="H2" s="69"/>
      <c r="I2" s="69"/>
      <c r="J2" s="69"/>
      <c r="K2" s="69"/>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3" t="s">
        <v>0</v>
      </c>
      <c r="BA2" s="74"/>
      <c r="BB2" s="74"/>
      <c r="BC2" s="74"/>
      <c r="BD2" s="74"/>
      <c r="BE2" s="74"/>
      <c r="BF2" s="74"/>
      <c r="BG2" s="74"/>
      <c r="BH2" s="74"/>
      <c r="BI2" s="74"/>
    </row>
    <row r="3" spans="2:70" ht="7.2" customHeight="1" thickBot="1" x14ac:dyDescent="0.3"/>
    <row r="4" spans="2:70" s="7" customFormat="1" ht="11.25" customHeight="1" x14ac:dyDescent="0.2">
      <c r="B4" s="75" t="s">
        <v>140</v>
      </c>
      <c r="C4" s="76"/>
      <c r="D4" s="76"/>
      <c r="E4" s="76"/>
      <c r="F4" s="76"/>
      <c r="G4" s="76"/>
      <c r="H4" s="76" t="s">
        <v>141</v>
      </c>
      <c r="I4" s="76"/>
      <c r="J4" s="76"/>
      <c r="K4" s="76"/>
      <c r="L4" s="76"/>
      <c r="M4" s="76"/>
      <c r="N4" s="76"/>
      <c r="O4" s="76"/>
      <c r="P4" s="76"/>
      <c r="Q4" s="76"/>
      <c r="R4" s="76" t="s">
        <v>142</v>
      </c>
      <c r="S4" s="76"/>
      <c r="T4" s="76"/>
      <c r="U4" s="76"/>
      <c r="V4" s="76"/>
      <c r="W4" s="76"/>
      <c r="X4" s="76"/>
      <c r="Y4" s="76"/>
      <c r="Z4" s="76"/>
      <c r="AA4" s="76"/>
      <c r="AB4" s="76"/>
      <c r="AC4" s="76"/>
      <c r="AD4" s="76"/>
      <c r="AE4" s="76"/>
      <c r="AF4" s="76"/>
      <c r="AG4" s="76"/>
      <c r="AH4" s="76"/>
      <c r="AI4" s="76"/>
      <c r="AJ4" s="76"/>
      <c r="AK4" s="76"/>
      <c r="AL4" s="77" t="s">
        <v>143</v>
      </c>
      <c r="AM4" s="78"/>
      <c r="AN4" s="78"/>
      <c r="AO4" s="78"/>
      <c r="AP4" s="78"/>
      <c r="AQ4" s="78"/>
      <c r="AR4" s="78"/>
      <c r="AS4" s="78"/>
      <c r="AT4" s="79"/>
      <c r="AU4" s="77" t="s">
        <v>144</v>
      </c>
      <c r="AV4" s="78"/>
      <c r="AW4" s="78"/>
      <c r="AX4" s="78"/>
      <c r="AY4" s="78"/>
      <c r="AZ4" s="79"/>
      <c r="BA4" s="80" t="s">
        <v>145</v>
      </c>
      <c r="BB4" s="80"/>
      <c r="BC4" s="80"/>
      <c r="BD4" s="80"/>
      <c r="BE4" s="80"/>
      <c r="BF4" s="80"/>
      <c r="BG4" s="80"/>
      <c r="BH4" s="80"/>
      <c r="BI4" s="81"/>
    </row>
    <row r="5" spans="2:70" ht="15.75" customHeight="1" thickBot="1" x14ac:dyDescent="0.3">
      <c r="B5" s="60"/>
      <c r="C5" s="61"/>
      <c r="D5" s="61"/>
      <c r="E5" s="61"/>
      <c r="F5" s="61"/>
      <c r="G5" s="61"/>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3"/>
      <c r="AM5" s="64"/>
      <c r="AN5" s="64"/>
      <c r="AO5" s="64"/>
      <c r="AP5" s="64"/>
      <c r="AQ5" s="64"/>
      <c r="AR5" s="64"/>
      <c r="AS5" s="64"/>
      <c r="AT5" s="65"/>
      <c r="AU5" s="66"/>
      <c r="AV5" s="66"/>
      <c r="AW5" s="66"/>
      <c r="AX5" s="66"/>
      <c r="AY5" s="66"/>
      <c r="AZ5" s="66"/>
      <c r="BA5" s="67"/>
      <c r="BB5" s="67"/>
      <c r="BC5" s="67"/>
      <c r="BD5" s="67"/>
      <c r="BE5" s="67"/>
      <c r="BF5" s="67"/>
      <c r="BG5" s="67"/>
      <c r="BH5" s="67"/>
      <c r="BI5" s="68"/>
    </row>
    <row r="6" spans="2:70" s="7" customFormat="1" ht="11.25" customHeight="1" x14ac:dyDescent="0.2">
      <c r="B6" s="92" t="s">
        <v>146</v>
      </c>
      <c r="C6" s="82"/>
      <c r="D6" s="82"/>
      <c r="E6" s="82"/>
      <c r="F6" s="82"/>
      <c r="G6" s="82"/>
      <c r="H6" s="82"/>
      <c r="I6" s="82"/>
      <c r="J6" s="82"/>
      <c r="K6" s="82"/>
      <c r="L6" s="82"/>
      <c r="M6" s="82"/>
      <c r="N6" s="82"/>
      <c r="O6" s="82" t="s">
        <v>147</v>
      </c>
      <c r="P6" s="82"/>
      <c r="Q6" s="82"/>
      <c r="R6" s="82"/>
      <c r="S6" s="82"/>
      <c r="T6" s="82"/>
      <c r="U6" s="82"/>
      <c r="V6" s="82" t="s">
        <v>148</v>
      </c>
      <c r="W6" s="82"/>
      <c r="X6" s="82"/>
      <c r="Y6" s="82"/>
      <c r="Z6" s="82"/>
      <c r="AA6" s="82"/>
      <c r="AB6" s="82"/>
      <c r="AC6" s="82"/>
      <c r="AD6" s="82"/>
      <c r="AE6" s="82"/>
      <c r="AF6" s="82" t="s">
        <v>149</v>
      </c>
      <c r="AG6" s="82"/>
      <c r="AH6" s="82"/>
      <c r="AI6" s="82"/>
      <c r="AJ6" s="82"/>
      <c r="AK6" s="82"/>
      <c r="AL6" s="82"/>
      <c r="AM6" s="82"/>
      <c r="AN6" s="82" t="s">
        <v>150</v>
      </c>
      <c r="AO6" s="82"/>
      <c r="AP6" s="82"/>
      <c r="AQ6" s="82"/>
      <c r="AR6" s="82"/>
      <c r="AS6" s="82"/>
      <c r="AT6" s="82"/>
      <c r="AU6" s="82" t="s">
        <v>151</v>
      </c>
      <c r="AV6" s="82"/>
      <c r="AW6" s="82"/>
      <c r="AX6" s="82"/>
      <c r="AY6" s="82"/>
      <c r="AZ6" s="82"/>
      <c r="BA6" s="82" t="s">
        <v>152</v>
      </c>
      <c r="BB6" s="82"/>
      <c r="BC6" s="82"/>
      <c r="BD6" s="82"/>
      <c r="BE6" s="82"/>
      <c r="BF6" s="82"/>
      <c r="BG6" s="82"/>
      <c r="BH6" s="82"/>
      <c r="BI6" s="83"/>
    </row>
    <row r="7" spans="2:70" ht="15.75" customHeight="1" thickBot="1" x14ac:dyDescent="0.3">
      <c r="B7" s="84"/>
      <c r="C7" s="85"/>
      <c r="D7" s="85"/>
      <c r="E7" s="85"/>
      <c r="F7" s="85"/>
      <c r="G7" s="85"/>
      <c r="H7" s="85"/>
      <c r="I7" s="85"/>
      <c r="J7" s="85"/>
      <c r="K7" s="85"/>
      <c r="L7" s="85"/>
      <c r="M7" s="85"/>
      <c r="N7" s="85"/>
      <c r="O7" s="86"/>
      <c r="P7" s="87"/>
      <c r="Q7" s="87"/>
      <c r="R7" s="88"/>
      <c r="S7" s="86"/>
      <c r="T7" s="87"/>
      <c r="U7" s="88"/>
      <c r="V7" s="89"/>
      <c r="W7" s="89"/>
      <c r="X7" s="89"/>
      <c r="Y7" s="89"/>
      <c r="Z7" s="89"/>
      <c r="AA7" s="89"/>
      <c r="AB7" s="89"/>
      <c r="AC7" s="89"/>
      <c r="AD7" s="89"/>
      <c r="AE7" s="89"/>
      <c r="AF7" s="89"/>
      <c r="AG7" s="89"/>
      <c r="AH7" s="89"/>
      <c r="AI7" s="89"/>
      <c r="AJ7" s="89"/>
      <c r="AK7" s="89"/>
      <c r="AL7" s="89"/>
      <c r="AM7" s="89"/>
      <c r="AN7" s="90"/>
      <c r="AO7" s="90"/>
      <c r="AP7" s="90"/>
      <c r="AQ7" s="90"/>
      <c r="AR7" s="90"/>
      <c r="AS7" s="90"/>
      <c r="AT7" s="90"/>
      <c r="AU7" s="89"/>
      <c r="AV7" s="89"/>
      <c r="AW7" s="89"/>
      <c r="AX7" s="89"/>
      <c r="AY7" s="89"/>
      <c r="AZ7" s="89"/>
      <c r="BA7" s="89"/>
      <c r="BB7" s="89"/>
      <c r="BC7" s="89"/>
      <c r="BD7" s="89"/>
      <c r="BE7" s="89"/>
      <c r="BF7" s="89"/>
      <c r="BG7" s="89"/>
      <c r="BH7" s="89"/>
      <c r="BI7" s="91"/>
    </row>
    <row r="8" spans="2:70" ht="3.75" customHeight="1" thickBot="1" x14ac:dyDescent="0.3"/>
    <row r="9" spans="2:70" ht="41.4" customHeight="1" x14ac:dyDescent="0.25">
      <c r="B9" s="93" t="s">
        <v>52</v>
      </c>
      <c r="C9" s="94"/>
      <c r="D9" s="99" t="s">
        <v>2</v>
      </c>
      <c r="E9" s="100"/>
      <c r="F9" s="100"/>
      <c r="G9" s="100"/>
      <c r="H9" s="100"/>
      <c r="I9" s="100"/>
      <c r="J9" s="100"/>
      <c r="K9" s="101" t="s">
        <v>133</v>
      </c>
      <c r="L9" s="101"/>
      <c r="M9" s="101"/>
      <c r="N9" s="101"/>
      <c r="O9" s="101"/>
      <c r="P9" s="101"/>
      <c r="Q9" s="101"/>
      <c r="R9" s="101"/>
      <c r="S9" s="101"/>
      <c r="T9" s="101" t="s">
        <v>134</v>
      </c>
      <c r="U9" s="101"/>
      <c r="V9" s="101"/>
      <c r="W9" s="101"/>
      <c r="X9" s="101"/>
      <c r="Y9" s="101"/>
      <c r="Z9" s="101"/>
      <c r="AA9" s="101"/>
      <c r="AB9" s="101"/>
      <c r="AC9" s="102" t="s">
        <v>135</v>
      </c>
      <c r="AD9" s="103"/>
      <c r="AE9" s="103"/>
      <c r="AF9" s="103"/>
      <c r="AG9" s="103"/>
      <c r="AH9" s="103"/>
      <c r="AI9" s="103"/>
      <c r="AJ9" s="104"/>
      <c r="AK9" s="102" t="s">
        <v>136</v>
      </c>
      <c r="AL9" s="103"/>
      <c r="AM9" s="103"/>
      <c r="AN9" s="103"/>
      <c r="AO9" s="104"/>
      <c r="AP9" s="102" t="s">
        <v>77</v>
      </c>
      <c r="AQ9" s="103"/>
      <c r="AR9" s="103"/>
      <c r="AS9" s="103"/>
      <c r="AT9" s="103"/>
      <c r="AU9" s="104"/>
      <c r="AV9" s="102" t="s">
        <v>71</v>
      </c>
      <c r="AW9" s="103"/>
      <c r="AX9" s="103"/>
      <c r="AY9" s="103"/>
      <c r="AZ9" s="104"/>
      <c r="BA9" s="101" t="s">
        <v>9</v>
      </c>
      <c r="BB9" s="101"/>
      <c r="BC9" s="101"/>
      <c r="BD9" s="101"/>
      <c r="BE9" s="101"/>
      <c r="BF9" s="101"/>
      <c r="BG9" s="101"/>
      <c r="BH9" s="101"/>
      <c r="BI9" s="109"/>
    </row>
    <row r="10" spans="2:70" ht="15.75" customHeight="1" x14ac:dyDescent="0.25">
      <c r="B10" s="95"/>
      <c r="C10" s="96"/>
      <c r="D10" s="110" t="s">
        <v>3</v>
      </c>
      <c r="E10" s="111"/>
      <c r="F10" s="111"/>
      <c r="G10" s="111"/>
      <c r="H10" s="111"/>
      <c r="I10" s="111"/>
      <c r="J10" s="111"/>
      <c r="K10" s="112"/>
      <c r="L10" s="112"/>
      <c r="M10" s="112"/>
      <c r="N10" s="112"/>
      <c r="O10" s="112"/>
      <c r="P10" s="112"/>
      <c r="Q10" s="112"/>
      <c r="R10" s="113" t="s">
        <v>8</v>
      </c>
      <c r="S10" s="113"/>
      <c r="T10" s="112"/>
      <c r="U10" s="112"/>
      <c r="V10" s="112"/>
      <c r="W10" s="112"/>
      <c r="X10" s="112"/>
      <c r="Y10" s="112"/>
      <c r="Z10" s="112"/>
      <c r="AA10" s="113" t="s">
        <v>8</v>
      </c>
      <c r="AB10" s="113"/>
      <c r="AC10" s="108" t="str">
        <f>IF(OR(T10=""),"",((((T10/(1+(AV10/100)))/(K10*$BA$5)))-1)*100)</f>
        <v/>
      </c>
      <c r="AD10" s="108"/>
      <c r="AE10" s="108"/>
      <c r="AF10" s="108"/>
      <c r="AG10" s="108"/>
      <c r="AH10" s="108"/>
      <c r="AI10" s="108"/>
      <c r="AJ10" s="108"/>
      <c r="AK10" s="105"/>
      <c r="AL10" s="106"/>
      <c r="AM10" s="106"/>
      <c r="AN10" s="106"/>
      <c r="AO10" s="107"/>
      <c r="AP10" s="114"/>
      <c r="AQ10" s="115"/>
      <c r="AR10" s="115"/>
      <c r="AS10" s="115"/>
      <c r="AT10" s="115"/>
      <c r="AU10" s="116"/>
      <c r="AV10" s="117" t="str">
        <f>IF(AND(AK10="",AP10=""),"",AK10-AP10)</f>
        <v/>
      </c>
      <c r="AW10" s="118"/>
      <c r="AX10" s="118"/>
      <c r="AY10" s="118"/>
      <c r="AZ10" s="119"/>
      <c r="BA10" s="120" t="str">
        <f>IF(OR(T10="",AV10=""),"",ROUND(T10-(T10/(1+(AV10/100))),1))</f>
        <v/>
      </c>
      <c r="BB10" s="120"/>
      <c r="BC10" s="120"/>
      <c r="BD10" s="120"/>
      <c r="BE10" s="120"/>
      <c r="BF10" s="120"/>
      <c r="BG10" s="120"/>
      <c r="BH10" s="113" t="s">
        <v>8</v>
      </c>
      <c r="BI10" s="121"/>
    </row>
    <row r="11" spans="2:70" ht="15.75" customHeight="1" x14ac:dyDescent="0.25">
      <c r="B11" s="95"/>
      <c r="C11" s="96"/>
      <c r="D11" s="110" t="s">
        <v>69</v>
      </c>
      <c r="E11" s="111"/>
      <c r="F11" s="111"/>
      <c r="G11" s="111"/>
      <c r="H11" s="111"/>
      <c r="I11" s="111"/>
      <c r="J11" s="111"/>
      <c r="K11" s="112"/>
      <c r="L11" s="112"/>
      <c r="M11" s="112"/>
      <c r="N11" s="112"/>
      <c r="O11" s="112"/>
      <c r="P11" s="112"/>
      <c r="Q11" s="112"/>
      <c r="R11" s="113" t="s">
        <v>8</v>
      </c>
      <c r="S11" s="113"/>
      <c r="T11" s="112"/>
      <c r="U11" s="112"/>
      <c r="V11" s="112"/>
      <c r="W11" s="112"/>
      <c r="X11" s="112"/>
      <c r="Y11" s="112"/>
      <c r="Z11" s="112"/>
      <c r="AA11" s="113" t="s">
        <v>8</v>
      </c>
      <c r="AB11" s="113"/>
      <c r="AC11" s="108" t="str">
        <f t="shared" ref="AC11:AC13" si="0">IF(OR(T11=""),"",((((T11/(1+(AV11/100)))/(K11*$BA$5)))-1)*100)</f>
        <v/>
      </c>
      <c r="AD11" s="108"/>
      <c r="AE11" s="108"/>
      <c r="AF11" s="108"/>
      <c r="AG11" s="108"/>
      <c r="AH11" s="108"/>
      <c r="AI11" s="108"/>
      <c r="AJ11" s="108"/>
      <c r="AK11" s="105"/>
      <c r="AL11" s="106"/>
      <c r="AM11" s="106"/>
      <c r="AN11" s="106"/>
      <c r="AO11" s="107"/>
      <c r="AP11" s="114"/>
      <c r="AQ11" s="115"/>
      <c r="AR11" s="115"/>
      <c r="AS11" s="115"/>
      <c r="AT11" s="115"/>
      <c r="AU11" s="116"/>
      <c r="AV11" s="117" t="str">
        <f>IF(AND(AK11="",AP11=""),"",AK11-AP11)</f>
        <v/>
      </c>
      <c r="AW11" s="118"/>
      <c r="AX11" s="118"/>
      <c r="AY11" s="118"/>
      <c r="AZ11" s="119"/>
      <c r="BA11" s="120" t="str">
        <f>IF(OR(T11="",AV11=""),"",ROUND(T11-(T11/(1+(AV11/100))),1))</f>
        <v/>
      </c>
      <c r="BB11" s="120"/>
      <c r="BC11" s="120"/>
      <c r="BD11" s="120"/>
      <c r="BE11" s="120"/>
      <c r="BF11" s="120"/>
      <c r="BG11" s="120"/>
      <c r="BH11" s="113" t="s">
        <v>8</v>
      </c>
      <c r="BI11" s="121"/>
    </row>
    <row r="12" spans="2:70" ht="15.75" customHeight="1" x14ac:dyDescent="0.25">
      <c r="B12" s="95"/>
      <c r="C12" s="96"/>
      <c r="D12" s="110" t="s">
        <v>4</v>
      </c>
      <c r="E12" s="111"/>
      <c r="F12" s="111"/>
      <c r="G12" s="111"/>
      <c r="H12" s="111"/>
      <c r="I12" s="111"/>
      <c r="J12" s="111"/>
      <c r="K12" s="112"/>
      <c r="L12" s="112"/>
      <c r="M12" s="112"/>
      <c r="N12" s="112"/>
      <c r="O12" s="112"/>
      <c r="P12" s="112"/>
      <c r="Q12" s="112"/>
      <c r="R12" s="113" t="s">
        <v>8</v>
      </c>
      <c r="S12" s="113"/>
      <c r="T12" s="112"/>
      <c r="U12" s="112"/>
      <c r="V12" s="112"/>
      <c r="W12" s="112"/>
      <c r="X12" s="112"/>
      <c r="Y12" s="112"/>
      <c r="Z12" s="112"/>
      <c r="AA12" s="113" t="s">
        <v>8</v>
      </c>
      <c r="AB12" s="113"/>
      <c r="AC12" s="108" t="str">
        <f t="shared" si="0"/>
        <v/>
      </c>
      <c r="AD12" s="108"/>
      <c r="AE12" s="108"/>
      <c r="AF12" s="108"/>
      <c r="AG12" s="108"/>
      <c r="AH12" s="108"/>
      <c r="AI12" s="108"/>
      <c r="AJ12" s="108"/>
      <c r="AK12" s="105"/>
      <c r="AL12" s="106"/>
      <c r="AM12" s="106"/>
      <c r="AN12" s="106"/>
      <c r="AO12" s="107"/>
      <c r="AP12" s="114"/>
      <c r="AQ12" s="115"/>
      <c r="AR12" s="115"/>
      <c r="AS12" s="115"/>
      <c r="AT12" s="115"/>
      <c r="AU12" s="116"/>
      <c r="AV12" s="117" t="str">
        <f>IF(AND(AK12="",AP12=""),"",AK12-AP12)</f>
        <v/>
      </c>
      <c r="AW12" s="118"/>
      <c r="AX12" s="118"/>
      <c r="AY12" s="118"/>
      <c r="AZ12" s="119"/>
      <c r="BA12" s="120" t="str">
        <f>IF(OR(T12="",AV12=""),"",ROUND(T12-(T12/(1+(AV12/100))),1))</f>
        <v/>
      </c>
      <c r="BB12" s="120"/>
      <c r="BC12" s="120"/>
      <c r="BD12" s="120"/>
      <c r="BE12" s="120"/>
      <c r="BF12" s="120"/>
      <c r="BG12" s="120"/>
      <c r="BH12" s="113" t="s">
        <v>8</v>
      </c>
      <c r="BI12" s="121"/>
      <c r="BP12" s="122"/>
      <c r="BQ12" s="122"/>
      <c r="BR12" s="8"/>
    </row>
    <row r="13" spans="2:70" ht="15.75" customHeight="1" x14ac:dyDescent="0.25">
      <c r="B13" s="95"/>
      <c r="C13" s="96"/>
      <c r="D13" s="110" t="s">
        <v>4</v>
      </c>
      <c r="E13" s="111"/>
      <c r="F13" s="111"/>
      <c r="G13" s="111"/>
      <c r="H13" s="111"/>
      <c r="I13" s="111"/>
      <c r="J13" s="111"/>
      <c r="K13" s="112"/>
      <c r="L13" s="112"/>
      <c r="M13" s="112"/>
      <c r="N13" s="112"/>
      <c r="O13" s="112"/>
      <c r="P13" s="112"/>
      <c r="Q13" s="112"/>
      <c r="R13" s="113" t="s">
        <v>8</v>
      </c>
      <c r="S13" s="113"/>
      <c r="T13" s="112"/>
      <c r="U13" s="112"/>
      <c r="V13" s="112"/>
      <c r="W13" s="112"/>
      <c r="X13" s="112"/>
      <c r="Y13" s="112"/>
      <c r="Z13" s="112"/>
      <c r="AA13" s="113" t="s">
        <v>8</v>
      </c>
      <c r="AB13" s="113"/>
      <c r="AC13" s="108" t="str">
        <f t="shared" si="0"/>
        <v/>
      </c>
      <c r="AD13" s="108"/>
      <c r="AE13" s="108"/>
      <c r="AF13" s="108"/>
      <c r="AG13" s="108"/>
      <c r="AH13" s="108"/>
      <c r="AI13" s="108"/>
      <c r="AJ13" s="108"/>
      <c r="AK13" s="105"/>
      <c r="AL13" s="106"/>
      <c r="AM13" s="106"/>
      <c r="AN13" s="106"/>
      <c r="AO13" s="107"/>
      <c r="AP13" s="123"/>
      <c r="AQ13" s="124"/>
      <c r="AR13" s="124"/>
      <c r="AS13" s="124"/>
      <c r="AT13" s="124"/>
      <c r="AU13" s="125"/>
      <c r="AV13" s="117" t="str">
        <f>IF(AND(AK13="",AP13=""),"",AK13-AP13)</f>
        <v/>
      </c>
      <c r="AW13" s="118"/>
      <c r="AX13" s="118"/>
      <c r="AY13" s="118"/>
      <c r="AZ13" s="119"/>
      <c r="BA13" s="120" t="str">
        <f>IF(OR(T13="",AV13=""),"",ROUND(T13-(T13/(1+(AV13/100))),1))</f>
        <v/>
      </c>
      <c r="BB13" s="120"/>
      <c r="BC13" s="120"/>
      <c r="BD13" s="120"/>
      <c r="BE13" s="120"/>
      <c r="BF13" s="120"/>
      <c r="BG13" s="120"/>
      <c r="BH13" s="113" t="s">
        <v>8</v>
      </c>
      <c r="BI13" s="121"/>
      <c r="BR13" s="8"/>
    </row>
    <row r="14" spans="2:70" ht="15.75" customHeight="1" x14ac:dyDescent="0.25">
      <c r="B14" s="95"/>
      <c r="C14" s="96"/>
      <c r="D14" s="126" t="s">
        <v>53</v>
      </c>
      <c r="E14" s="127"/>
      <c r="F14" s="127"/>
      <c r="G14" s="127"/>
      <c r="H14" s="127"/>
      <c r="I14" s="127"/>
      <c r="J14" s="128"/>
      <c r="K14" s="129"/>
      <c r="L14" s="130"/>
      <c r="M14" s="130"/>
      <c r="N14" s="130"/>
      <c r="O14" s="130"/>
      <c r="P14" s="130"/>
      <c r="Q14" s="131"/>
      <c r="R14" s="113" t="s">
        <v>175</v>
      </c>
      <c r="S14" s="113"/>
      <c r="T14" s="129"/>
      <c r="U14" s="130"/>
      <c r="V14" s="130"/>
      <c r="W14" s="130"/>
      <c r="X14" s="130"/>
      <c r="Y14" s="130"/>
      <c r="Z14" s="131"/>
      <c r="AA14" s="132" t="s">
        <v>8</v>
      </c>
      <c r="AB14" s="133"/>
      <c r="AC14" s="108" t="str">
        <f>IF(OR(T14=""),"",((T14-(K14*BA5*0.0625))/(K14*BA5*0.0625)))</f>
        <v/>
      </c>
      <c r="AD14" s="108"/>
      <c r="AE14" s="108"/>
      <c r="AF14" s="108"/>
      <c r="AG14" s="108"/>
      <c r="AH14" s="108"/>
      <c r="AI14" s="108"/>
      <c r="AJ14" s="108"/>
      <c r="AK14" s="134" t="s">
        <v>139</v>
      </c>
      <c r="AL14" s="135"/>
      <c r="AM14" s="135"/>
      <c r="AN14" s="135"/>
      <c r="AO14" s="135"/>
      <c r="AP14" s="135"/>
      <c r="AQ14" s="135"/>
      <c r="AR14" s="135"/>
      <c r="AS14" s="135"/>
      <c r="AT14" s="135"/>
      <c r="AU14" s="135"/>
      <c r="AV14" s="135"/>
      <c r="AW14" s="135"/>
      <c r="AX14" s="135"/>
      <c r="AY14" s="135"/>
      <c r="AZ14" s="136"/>
      <c r="BA14" s="137" t="str">
        <f>IF(T14="", "",(T14*0.7))</f>
        <v/>
      </c>
      <c r="BB14" s="138"/>
      <c r="BC14" s="138"/>
      <c r="BD14" s="138"/>
      <c r="BE14" s="138"/>
      <c r="BF14" s="138"/>
      <c r="BG14" s="139"/>
      <c r="BH14" s="132" t="s">
        <v>8</v>
      </c>
      <c r="BI14" s="140"/>
    </row>
    <row r="15" spans="2:70" ht="15.75" customHeight="1" x14ac:dyDescent="0.25">
      <c r="B15" s="95"/>
      <c r="C15" s="96"/>
      <c r="D15" s="110" t="s">
        <v>5</v>
      </c>
      <c r="E15" s="111"/>
      <c r="F15" s="111"/>
      <c r="G15" s="111"/>
      <c r="H15" s="111"/>
      <c r="I15" s="111"/>
      <c r="J15" s="111"/>
      <c r="K15" s="112"/>
      <c r="L15" s="112"/>
      <c r="M15" s="112"/>
      <c r="N15" s="112"/>
      <c r="O15" s="112"/>
      <c r="P15" s="112"/>
      <c r="Q15" s="112"/>
      <c r="R15" s="113" t="s">
        <v>8</v>
      </c>
      <c r="S15" s="113"/>
      <c r="T15" s="114"/>
      <c r="U15" s="115"/>
      <c r="V15" s="115"/>
      <c r="W15" s="115"/>
      <c r="X15" s="115"/>
      <c r="Y15" s="115"/>
      <c r="Z15" s="116"/>
      <c r="AA15" s="113" t="s">
        <v>8</v>
      </c>
      <c r="AB15" s="113"/>
      <c r="AC15" s="108" t="str">
        <f>IF(OR(T15=""),"",(((AW38)-(K15*BA5))/(K15*BA5)))</f>
        <v/>
      </c>
      <c r="AD15" s="108"/>
      <c r="AE15" s="108"/>
      <c r="AF15" s="108"/>
      <c r="AG15" s="108"/>
      <c r="AH15" s="108"/>
      <c r="AI15" s="108"/>
      <c r="AJ15" s="108"/>
      <c r="AK15" s="141" t="s">
        <v>13</v>
      </c>
      <c r="AL15" s="142"/>
      <c r="AM15" s="142"/>
      <c r="AN15" s="142"/>
      <c r="AO15" s="142"/>
      <c r="AP15" s="142"/>
      <c r="AQ15" s="142"/>
      <c r="AR15" s="142"/>
      <c r="AS15" s="142"/>
      <c r="AT15" s="142"/>
      <c r="AU15" s="142"/>
      <c r="AV15" s="142"/>
      <c r="AW15" s="142"/>
      <c r="AX15" s="142"/>
      <c r="AY15" s="142"/>
      <c r="AZ15" s="143"/>
      <c r="BA15" s="144" t="str">
        <f>IF(T15="","",T15)</f>
        <v/>
      </c>
      <c r="BB15" s="145"/>
      <c r="BC15" s="145"/>
      <c r="BD15" s="145"/>
      <c r="BE15" s="145"/>
      <c r="BF15" s="145"/>
      <c r="BG15" s="146"/>
      <c r="BH15" s="147" t="s">
        <v>8</v>
      </c>
      <c r="BI15" s="148"/>
    </row>
    <row r="16" spans="2:70" ht="15.75" customHeight="1" x14ac:dyDescent="0.25">
      <c r="B16" s="95"/>
      <c r="C16" s="96"/>
      <c r="D16" s="110" t="s">
        <v>6</v>
      </c>
      <c r="E16" s="111"/>
      <c r="F16" s="111"/>
      <c r="G16" s="111"/>
      <c r="H16" s="111"/>
      <c r="I16" s="111"/>
      <c r="J16" s="111"/>
      <c r="K16" s="112"/>
      <c r="L16" s="112"/>
      <c r="M16" s="112"/>
      <c r="N16" s="112"/>
      <c r="O16" s="112"/>
      <c r="P16" s="112"/>
      <c r="Q16" s="112"/>
      <c r="R16" s="113" t="s">
        <v>8</v>
      </c>
      <c r="S16" s="113"/>
      <c r="T16" s="112"/>
      <c r="U16" s="112"/>
      <c r="V16" s="112"/>
      <c r="W16" s="112"/>
      <c r="X16" s="112"/>
      <c r="Y16" s="112"/>
      <c r="Z16" s="112"/>
      <c r="AA16" s="113" t="s">
        <v>8</v>
      </c>
      <c r="AB16" s="113"/>
      <c r="AC16" s="108" t="str">
        <f t="shared" ref="AC16:AC18" si="1">IF(OR(T16=""),"",((((T16/(K16*$BA$5)))-1)*100))</f>
        <v/>
      </c>
      <c r="AD16" s="108"/>
      <c r="AE16" s="108"/>
      <c r="AF16" s="108"/>
      <c r="AG16" s="108"/>
      <c r="AH16" s="108"/>
      <c r="AI16" s="108"/>
      <c r="AJ16" s="108"/>
      <c r="AK16" s="9"/>
      <c r="AL16" s="9"/>
      <c r="AM16" s="9"/>
      <c r="AN16" s="9"/>
      <c r="AO16" s="9"/>
      <c r="AP16" s="9"/>
      <c r="AQ16" s="9"/>
      <c r="AR16" s="149" t="s">
        <v>16</v>
      </c>
      <c r="AS16" s="150"/>
      <c r="AT16" s="150"/>
      <c r="AU16" s="150"/>
      <c r="AV16" s="150"/>
      <c r="AW16" s="150"/>
      <c r="AX16" s="150"/>
      <c r="AY16" s="150"/>
      <c r="AZ16" s="150"/>
      <c r="BA16" s="150"/>
      <c r="BB16" s="150"/>
      <c r="BC16" s="153" t="s">
        <v>14</v>
      </c>
      <c r="BD16" s="153"/>
      <c r="BE16" s="153"/>
      <c r="BF16" s="153"/>
      <c r="BG16" s="154"/>
      <c r="BH16" s="10"/>
      <c r="BI16" s="11"/>
    </row>
    <row r="17" spans="2:61" ht="15.75" customHeight="1" x14ac:dyDescent="0.25">
      <c r="B17" s="95"/>
      <c r="C17" s="96"/>
      <c r="D17" s="162" t="s">
        <v>54</v>
      </c>
      <c r="E17" s="163"/>
      <c r="F17" s="163"/>
      <c r="G17" s="163"/>
      <c r="H17" s="163"/>
      <c r="I17" s="163"/>
      <c r="J17" s="110"/>
      <c r="K17" s="129"/>
      <c r="L17" s="130"/>
      <c r="M17" s="130"/>
      <c r="N17" s="130"/>
      <c r="O17" s="130"/>
      <c r="P17" s="130"/>
      <c r="Q17" s="131"/>
      <c r="R17" s="113" t="s">
        <v>8</v>
      </c>
      <c r="S17" s="113"/>
      <c r="T17" s="129"/>
      <c r="U17" s="164"/>
      <c r="V17" s="164"/>
      <c r="W17" s="164"/>
      <c r="X17" s="164"/>
      <c r="Y17" s="164"/>
      <c r="Z17" s="165"/>
      <c r="AA17" s="132" t="s">
        <v>8</v>
      </c>
      <c r="AB17" s="133"/>
      <c r="AC17" s="108" t="str">
        <f t="shared" si="1"/>
        <v/>
      </c>
      <c r="AD17" s="108"/>
      <c r="AE17" s="108"/>
      <c r="AF17" s="108"/>
      <c r="AG17" s="108"/>
      <c r="AH17" s="108"/>
      <c r="AI17" s="108"/>
      <c r="AJ17" s="108"/>
      <c r="AK17" s="9"/>
      <c r="AL17" s="9"/>
      <c r="AM17" s="9"/>
      <c r="AN17" s="9"/>
      <c r="AO17" s="9"/>
      <c r="AP17" s="9"/>
      <c r="AQ17" s="9"/>
      <c r="AR17" s="151"/>
      <c r="AS17" s="152"/>
      <c r="AT17" s="152"/>
      <c r="AU17" s="152"/>
      <c r="AV17" s="152"/>
      <c r="AW17" s="152"/>
      <c r="AX17" s="152"/>
      <c r="AY17" s="152"/>
      <c r="AZ17" s="152"/>
      <c r="BA17" s="152"/>
      <c r="BB17" s="152"/>
      <c r="BC17" s="157" t="s">
        <v>15</v>
      </c>
      <c r="BD17" s="157"/>
      <c r="BE17" s="157"/>
      <c r="BF17" s="157"/>
      <c r="BG17" s="158"/>
      <c r="BH17" s="10"/>
      <c r="BI17" s="11"/>
    </row>
    <row r="18" spans="2:61" ht="15.75" customHeight="1" x14ac:dyDescent="0.25">
      <c r="B18" s="95"/>
      <c r="C18" s="96"/>
      <c r="D18" s="110" t="s">
        <v>54</v>
      </c>
      <c r="E18" s="111"/>
      <c r="F18" s="111"/>
      <c r="G18" s="111"/>
      <c r="H18" s="111"/>
      <c r="I18" s="111"/>
      <c r="J18" s="111"/>
      <c r="K18" s="112"/>
      <c r="L18" s="112"/>
      <c r="M18" s="112"/>
      <c r="N18" s="112"/>
      <c r="O18" s="112"/>
      <c r="P18" s="112"/>
      <c r="Q18" s="112"/>
      <c r="R18" s="113" t="s">
        <v>8</v>
      </c>
      <c r="S18" s="113"/>
      <c r="T18" s="112"/>
      <c r="U18" s="112"/>
      <c r="V18" s="112"/>
      <c r="W18" s="112"/>
      <c r="X18" s="112"/>
      <c r="Y18" s="112"/>
      <c r="Z18" s="112"/>
      <c r="AA18" s="113" t="s">
        <v>8</v>
      </c>
      <c r="AB18" s="113"/>
      <c r="AC18" s="108" t="str">
        <f t="shared" si="1"/>
        <v/>
      </c>
      <c r="AD18" s="108"/>
      <c r="AE18" s="108"/>
      <c r="AF18" s="108"/>
      <c r="AG18" s="108"/>
      <c r="AH18" s="108"/>
      <c r="AI18" s="108"/>
      <c r="AJ18" s="108"/>
      <c r="AK18" s="159" t="s">
        <v>72</v>
      </c>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1"/>
    </row>
    <row r="19" spans="2:61" ht="15.75" customHeight="1" x14ac:dyDescent="0.25">
      <c r="B19" s="95"/>
      <c r="C19" s="96"/>
      <c r="D19" s="110" t="s">
        <v>7</v>
      </c>
      <c r="E19" s="111"/>
      <c r="F19" s="111"/>
      <c r="G19" s="111"/>
      <c r="H19" s="111"/>
      <c r="I19" s="111"/>
      <c r="J19" s="111"/>
      <c r="K19" s="113" t="s">
        <v>10</v>
      </c>
      <c r="L19" s="132"/>
      <c r="M19" s="155" t="str">
        <f>IF(SUM(K10:Q18)=0,"",SUM(K10:K13)+(K14*0.0625)+SUM(K15:K18))</f>
        <v/>
      </c>
      <c r="N19" s="156"/>
      <c r="O19" s="156"/>
      <c r="P19" s="156"/>
      <c r="Q19" s="156"/>
      <c r="R19" s="113" t="s">
        <v>8</v>
      </c>
      <c r="S19" s="113"/>
      <c r="T19" s="113" t="s">
        <v>11</v>
      </c>
      <c r="U19" s="132"/>
      <c r="V19" s="155" t="str">
        <f>IF(SUM(T10:Z18)=0,"",SUM(T10:Z18))</f>
        <v/>
      </c>
      <c r="W19" s="156"/>
      <c r="X19" s="156"/>
      <c r="Y19" s="156"/>
      <c r="Z19" s="156"/>
      <c r="AA19" s="113" t="s">
        <v>8</v>
      </c>
      <c r="AB19" s="113"/>
      <c r="AC19" s="117" t="str">
        <f>IF(T10="","",((SUM(T10:Z13)-SUM(BA10:BG13))-(SUM(K10:Q13)*BA5))/(SUM(K10:Q13)*BA5))</f>
        <v/>
      </c>
      <c r="AD19" s="118"/>
      <c r="AE19" s="118"/>
      <c r="AF19" s="118"/>
      <c r="AG19" s="118"/>
      <c r="AH19" s="118"/>
      <c r="AI19" s="118"/>
      <c r="AJ19" s="119"/>
      <c r="AK19" s="166"/>
      <c r="AL19" s="167"/>
      <c r="AM19" s="167"/>
      <c r="AN19" s="167"/>
      <c r="AO19" s="167"/>
      <c r="AP19" s="12"/>
      <c r="AQ19" s="12"/>
      <c r="AR19" s="12"/>
      <c r="AS19" s="12"/>
      <c r="AT19" s="12"/>
      <c r="AU19" s="12"/>
      <c r="AV19" s="12"/>
      <c r="AW19" s="12"/>
      <c r="AX19" s="12"/>
      <c r="AY19" s="12"/>
      <c r="AZ19" s="13"/>
      <c r="BA19" s="14" t="s">
        <v>44</v>
      </c>
      <c r="BB19" s="15"/>
      <c r="BC19" s="168" t="str">
        <f>IF(SUM(BA10:BG15)=0,"",SUM(BA10:BG15))</f>
        <v/>
      </c>
      <c r="BD19" s="169"/>
      <c r="BE19" s="169"/>
      <c r="BF19" s="169"/>
      <c r="BG19" s="170"/>
      <c r="BH19" s="171" t="s">
        <v>8</v>
      </c>
      <c r="BI19" s="172"/>
    </row>
    <row r="20" spans="2:61" ht="3.75" customHeight="1" x14ac:dyDescent="0.25">
      <c r="B20" s="95"/>
      <c r="C20" s="96"/>
      <c r="BI20" s="16"/>
    </row>
    <row r="21" spans="2:61" ht="15.75" customHeight="1" x14ac:dyDescent="0.25">
      <c r="B21" s="95"/>
      <c r="C21" s="96"/>
      <c r="D21" s="6" t="s">
        <v>176</v>
      </c>
      <c r="E21" s="17"/>
      <c r="F21" s="17"/>
      <c r="G21" s="17"/>
      <c r="H21" s="17"/>
      <c r="I21" s="17"/>
      <c r="J21" s="17"/>
      <c r="K21" s="17"/>
      <c r="L21" s="173" t="str">
        <f>IF(T21="","",T21*8.34)</f>
        <v/>
      </c>
      <c r="M21" s="173"/>
      <c r="N21" s="173"/>
      <c r="O21" s="173"/>
      <c r="P21" s="173"/>
      <c r="Q21" s="173"/>
      <c r="R21" s="2" t="s">
        <v>17</v>
      </c>
      <c r="T21" s="174"/>
      <c r="U21" s="174"/>
      <c r="V21" s="174"/>
      <c r="W21" s="174"/>
      <c r="X21" s="174"/>
      <c r="Y21" s="174"/>
      <c r="Z21" s="2" t="s">
        <v>18</v>
      </c>
      <c r="AC21" s="2" t="s">
        <v>19</v>
      </c>
      <c r="AN21" s="175" t="s">
        <v>60</v>
      </c>
      <c r="AO21" s="175"/>
      <c r="AP21" s="175"/>
      <c r="AQ21" s="175"/>
      <c r="AR21" s="175"/>
      <c r="AS21" s="175"/>
      <c r="AT21" s="175"/>
      <c r="AU21" s="175"/>
      <c r="AV21" s="175"/>
      <c r="AW21" s="175"/>
      <c r="AX21" s="175"/>
      <c r="AY21" s="175"/>
      <c r="AZ21" s="176" t="str">
        <f>IF(OR(BC19="",T16=""),"",BC19/(T16+T17+T18))</f>
        <v/>
      </c>
      <c r="BA21" s="176"/>
      <c r="BB21" s="176"/>
      <c r="BC21" s="176"/>
      <c r="BD21" s="176"/>
      <c r="BE21" s="176"/>
      <c r="BF21" s="176"/>
      <c r="BG21" s="176"/>
      <c r="BH21" s="176"/>
      <c r="BI21" s="16"/>
    </row>
    <row r="22" spans="2:61" ht="4.5" customHeight="1" thickBot="1" x14ac:dyDescent="0.3">
      <c r="B22" s="97"/>
      <c r="C22" s="98"/>
      <c r="D22" s="18"/>
      <c r="E22" s="18"/>
      <c r="F22" s="18"/>
      <c r="G22" s="18"/>
      <c r="H22" s="18"/>
      <c r="I22" s="18"/>
      <c r="J22" s="18"/>
      <c r="K22" s="18"/>
      <c r="L22" s="19"/>
      <c r="M22" s="19"/>
      <c r="N22" s="19"/>
      <c r="O22" s="19"/>
      <c r="P22" s="19"/>
      <c r="Q22" s="19"/>
      <c r="R22" s="18"/>
      <c r="S22" s="18"/>
      <c r="T22" s="19"/>
      <c r="U22" s="19"/>
      <c r="V22" s="19"/>
      <c r="W22" s="19"/>
      <c r="X22" s="19"/>
      <c r="Y22" s="19"/>
      <c r="Z22" s="18"/>
      <c r="AA22" s="18"/>
      <c r="AB22" s="18"/>
      <c r="AC22" s="18"/>
      <c r="AD22" s="18"/>
      <c r="AE22" s="18"/>
      <c r="AF22" s="18"/>
      <c r="AG22" s="18"/>
      <c r="AH22" s="18"/>
      <c r="AI22" s="18"/>
      <c r="AJ22" s="18"/>
      <c r="AK22" s="18"/>
      <c r="AL22" s="18"/>
      <c r="AM22" s="18"/>
      <c r="AN22" s="20"/>
      <c r="AO22" s="20"/>
      <c r="AP22" s="20"/>
      <c r="AQ22" s="20"/>
      <c r="AR22" s="20"/>
      <c r="AS22" s="20"/>
      <c r="AT22" s="20"/>
      <c r="AU22" s="20"/>
      <c r="AV22" s="20"/>
      <c r="AW22" s="20"/>
      <c r="AX22" s="20"/>
      <c r="AY22" s="20"/>
      <c r="AZ22" s="21"/>
      <c r="BA22" s="21"/>
      <c r="BB22" s="21"/>
      <c r="BC22" s="21"/>
      <c r="BD22" s="21"/>
      <c r="BE22" s="21"/>
      <c r="BF22" s="21"/>
      <c r="BG22" s="21"/>
      <c r="BH22" s="21"/>
      <c r="BI22" s="22"/>
    </row>
    <row r="23" spans="2:61" ht="3.75" customHeight="1" thickBot="1" x14ac:dyDescent="0.3">
      <c r="B23" s="23"/>
      <c r="C23" s="23"/>
      <c r="L23" s="8"/>
      <c r="M23" s="8"/>
      <c r="N23" s="8"/>
      <c r="O23" s="8"/>
      <c r="P23" s="8"/>
      <c r="Q23" s="8"/>
      <c r="T23" s="8"/>
      <c r="U23" s="8"/>
      <c r="V23" s="8"/>
      <c r="W23" s="8"/>
      <c r="X23" s="8"/>
      <c r="Y23" s="8"/>
      <c r="AN23" s="24"/>
      <c r="AO23" s="24"/>
      <c r="AP23" s="24"/>
      <c r="AQ23" s="24"/>
      <c r="AR23" s="24"/>
      <c r="AS23" s="24"/>
      <c r="AT23" s="24"/>
      <c r="AU23" s="24"/>
      <c r="AV23" s="24"/>
      <c r="AW23" s="24"/>
      <c r="AX23" s="24"/>
      <c r="AY23" s="24"/>
      <c r="AZ23" s="3"/>
      <c r="BA23" s="3"/>
      <c r="BB23" s="3"/>
      <c r="BC23" s="3"/>
      <c r="BD23" s="3"/>
      <c r="BE23" s="3"/>
      <c r="BF23" s="3"/>
      <c r="BG23" s="3"/>
      <c r="BH23" s="3"/>
    </row>
    <row r="24" spans="2:61" ht="4.5" customHeight="1" x14ac:dyDescent="0.25">
      <c r="B24" s="93" t="s">
        <v>23</v>
      </c>
      <c r="C24" s="94"/>
      <c r="D24" s="25"/>
      <c r="E24" s="25"/>
      <c r="F24" s="25"/>
      <c r="G24" s="25"/>
      <c r="H24" s="25"/>
      <c r="I24" s="25"/>
      <c r="J24" s="25"/>
      <c r="K24" s="25"/>
      <c r="L24" s="26"/>
      <c r="M24" s="26"/>
      <c r="N24" s="26"/>
      <c r="O24" s="26"/>
      <c r="P24" s="26"/>
      <c r="Q24" s="26"/>
      <c r="R24" s="25"/>
      <c r="S24" s="25"/>
      <c r="T24" s="26"/>
      <c r="U24" s="26"/>
      <c r="V24" s="26"/>
      <c r="W24" s="26"/>
      <c r="X24" s="26"/>
      <c r="Y24" s="26"/>
      <c r="Z24" s="25"/>
      <c r="AA24" s="25"/>
      <c r="AB24" s="25"/>
      <c r="AC24" s="25"/>
      <c r="AD24" s="25"/>
      <c r="AE24" s="25"/>
      <c r="AF24" s="25"/>
      <c r="AG24" s="25"/>
      <c r="AH24" s="25"/>
      <c r="AI24" s="25"/>
      <c r="AJ24" s="25"/>
      <c r="AK24" s="25"/>
      <c r="AL24" s="25"/>
      <c r="AM24" s="25"/>
      <c r="AN24" s="27"/>
      <c r="AO24" s="27"/>
      <c r="AP24" s="27"/>
      <c r="AQ24" s="27"/>
      <c r="AR24" s="27"/>
      <c r="AS24" s="27"/>
      <c r="AT24" s="27"/>
      <c r="AU24" s="27"/>
      <c r="AV24" s="27"/>
      <c r="AW24" s="27"/>
      <c r="AX24" s="27"/>
      <c r="AY24" s="27"/>
      <c r="AZ24" s="28"/>
      <c r="BA24" s="28"/>
      <c r="BB24" s="28"/>
      <c r="BC24" s="28"/>
      <c r="BD24" s="28"/>
      <c r="BE24" s="28"/>
      <c r="BF24" s="28"/>
      <c r="BG24" s="28"/>
      <c r="BH24" s="28"/>
      <c r="BI24" s="29"/>
    </row>
    <row r="25" spans="2:61" ht="15" customHeight="1" x14ac:dyDescent="0.25">
      <c r="B25" s="95"/>
      <c r="C25" s="96"/>
      <c r="D25" s="177" t="s">
        <v>156</v>
      </c>
      <c r="E25" s="178"/>
      <c r="F25" s="178"/>
      <c r="G25" s="178"/>
      <c r="H25" s="178"/>
      <c r="I25" s="178"/>
      <c r="J25" s="178"/>
      <c r="K25" s="178"/>
      <c r="L25" s="132" t="s">
        <v>157</v>
      </c>
      <c r="M25" s="179"/>
      <c r="N25" s="179"/>
      <c r="O25" s="179"/>
      <c r="P25" s="179"/>
      <c r="Q25" s="179"/>
      <c r="R25" s="179"/>
      <c r="S25" s="133"/>
      <c r="T25" s="180" t="s">
        <v>158</v>
      </c>
      <c r="U25" s="181"/>
      <c r="V25" s="181"/>
      <c r="W25" s="181"/>
      <c r="X25" s="181"/>
      <c r="Y25" s="181"/>
      <c r="Z25" s="182"/>
      <c r="AA25" s="183" t="s">
        <v>154</v>
      </c>
      <c r="AB25" s="183"/>
      <c r="AC25" s="183"/>
      <c r="AD25" s="183"/>
      <c r="AE25" s="183"/>
      <c r="AF25" s="183"/>
      <c r="AG25" s="30"/>
      <c r="AH25" s="31"/>
      <c r="AI25" s="31"/>
      <c r="AJ25" s="31"/>
      <c r="AK25" s="132" t="s">
        <v>155</v>
      </c>
      <c r="AL25" s="179"/>
      <c r="AM25" s="179"/>
      <c r="AN25" s="179"/>
      <c r="AO25" s="179"/>
      <c r="AP25" s="179"/>
      <c r="AQ25" s="179"/>
      <c r="AR25" s="133"/>
      <c r="AS25" s="132" t="s">
        <v>159</v>
      </c>
      <c r="AT25" s="179"/>
      <c r="AU25" s="179"/>
      <c r="AV25" s="179"/>
      <c r="AW25" s="179"/>
      <c r="AX25" s="179"/>
      <c r="AY25" s="179"/>
      <c r="AZ25" s="133"/>
      <c r="BA25" s="132" t="s">
        <v>159</v>
      </c>
      <c r="BB25" s="179"/>
      <c r="BC25" s="179"/>
      <c r="BD25" s="179"/>
      <c r="BE25" s="179"/>
      <c r="BF25" s="179"/>
      <c r="BG25" s="179"/>
      <c r="BH25" s="133"/>
      <c r="BI25" s="16"/>
    </row>
    <row r="26" spans="2:61" ht="15.75" customHeight="1" x14ac:dyDescent="0.25">
      <c r="B26" s="95"/>
      <c r="C26" s="96"/>
      <c r="D26" s="184"/>
      <c r="E26" s="185"/>
      <c r="F26" s="185"/>
      <c r="G26" s="185"/>
      <c r="H26" s="185"/>
      <c r="I26" s="185"/>
      <c r="J26" s="185"/>
      <c r="K26" s="186"/>
      <c r="L26" s="184"/>
      <c r="M26" s="185"/>
      <c r="N26" s="185"/>
      <c r="O26" s="185"/>
      <c r="P26" s="185"/>
      <c r="Q26" s="185"/>
      <c r="R26" s="185"/>
      <c r="S26" s="186"/>
      <c r="T26" s="187"/>
      <c r="U26" s="188"/>
      <c r="V26" s="188"/>
      <c r="W26" s="188"/>
      <c r="X26" s="188"/>
      <c r="Y26" s="188"/>
      <c r="Z26" s="189"/>
      <c r="AA26" s="187"/>
      <c r="AB26" s="188"/>
      <c r="AC26" s="188"/>
      <c r="AD26" s="188"/>
      <c r="AE26" s="188"/>
      <c r="AF26" s="189"/>
      <c r="AG26" s="190" t="s">
        <v>20</v>
      </c>
      <c r="AH26" s="191"/>
      <c r="AI26" s="191"/>
      <c r="AJ26" s="192"/>
      <c r="AK26" s="114"/>
      <c r="AL26" s="115"/>
      <c r="AM26" s="115"/>
      <c r="AN26" s="115"/>
      <c r="AO26" s="115"/>
      <c r="AP26" s="115"/>
      <c r="AQ26" s="115"/>
      <c r="AR26" s="116"/>
      <c r="AS26" s="184"/>
      <c r="AT26" s="185"/>
      <c r="AU26" s="185"/>
      <c r="AV26" s="185"/>
      <c r="AW26" s="185"/>
      <c r="AX26" s="185"/>
      <c r="AY26" s="185"/>
      <c r="AZ26" s="186"/>
      <c r="BA26" s="184"/>
      <c r="BB26" s="185"/>
      <c r="BC26" s="185"/>
      <c r="BD26" s="185"/>
      <c r="BE26" s="185"/>
      <c r="BF26" s="185"/>
      <c r="BG26" s="185"/>
      <c r="BH26" s="186"/>
      <c r="BI26" s="16"/>
    </row>
    <row r="27" spans="2:61" ht="15.75" customHeight="1" x14ac:dyDescent="0.25">
      <c r="B27" s="95"/>
      <c r="C27" s="96"/>
      <c r="D27" s="184"/>
      <c r="E27" s="185"/>
      <c r="F27" s="185"/>
      <c r="G27" s="185"/>
      <c r="H27" s="185"/>
      <c r="I27" s="185"/>
      <c r="J27" s="185"/>
      <c r="K27" s="186"/>
      <c r="L27" s="184"/>
      <c r="M27" s="185"/>
      <c r="N27" s="185"/>
      <c r="O27" s="185"/>
      <c r="P27" s="185"/>
      <c r="Q27" s="185"/>
      <c r="R27" s="185"/>
      <c r="S27" s="186"/>
      <c r="T27" s="129"/>
      <c r="U27" s="130"/>
      <c r="V27" s="130"/>
      <c r="W27" s="130"/>
      <c r="X27" s="130"/>
      <c r="Y27" s="130"/>
      <c r="Z27" s="131"/>
      <c r="AA27" s="187"/>
      <c r="AB27" s="188"/>
      <c r="AC27" s="188"/>
      <c r="AD27" s="188"/>
      <c r="AE27" s="188"/>
      <c r="AF27" s="189"/>
      <c r="AG27" s="190" t="s">
        <v>21</v>
      </c>
      <c r="AH27" s="191"/>
      <c r="AI27" s="191"/>
      <c r="AJ27" s="192"/>
      <c r="AK27" s="114"/>
      <c r="AL27" s="115"/>
      <c r="AM27" s="115"/>
      <c r="AN27" s="115"/>
      <c r="AO27" s="115"/>
      <c r="AP27" s="115"/>
      <c r="AQ27" s="115"/>
      <c r="AR27" s="116"/>
      <c r="AS27" s="184"/>
      <c r="AT27" s="185"/>
      <c r="AU27" s="185"/>
      <c r="AV27" s="185"/>
      <c r="AW27" s="185"/>
      <c r="AX27" s="185"/>
      <c r="AY27" s="185"/>
      <c r="AZ27" s="186"/>
      <c r="BA27" s="184"/>
      <c r="BB27" s="185"/>
      <c r="BC27" s="185"/>
      <c r="BD27" s="185"/>
      <c r="BE27" s="185"/>
      <c r="BF27" s="185"/>
      <c r="BG27" s="185"/>
      <c r="BH27" s="186"/>
      <c r="BI27" s="16"/>
    </row>
    <row r="28" spans="2:61" ht="15.75" customHeight="1" x14ac:dyDescent="0.25">
      <c r="B28" s="95"/>
      <c r="C28" s="96"/>
      <c r="D28" s="184" t="s">
        <v>67</v>
      </c>
      <c r="E28" s="185"/>
      <c r="F28" s="185"/>
      <c r="G28" s="185"/>
      <c r="H28" s="185"/>
      <c r="I28" s="185"/>
      <c r="J28" s="185"/>
      <c r="K28" s="186"/>
      <c r="L28" s="184" t="s">
        <v>67</v>
      </c>
      <c r="M28" s="185"/>
      <c r="N28" s="185"/>
      <c r="O28" s="185"/>
      <c r="P28" s="185"/>
      <c r="Q28" s="185"/>
      <c r="R28" s="185"/>
      <c r="S28" s="186"/>
      <c r="T28" s="187"/>
      <c r="U28" s="188"/>
      <c r="V28" s="188"/>
      <c r="W28" s="188"/>
      <c r="X28" s="188"/>
      <c r="Y28" s="188"/>
      <c r="Z28" s="189"/>
      <c r="AA28" s="187"/>
      <c r="AB28" s="188"/>
      <c r="AC28" s="188"/>
      <c r="AD28" s="188"/>
      <c r="AE28" s="188"/>
      <c r="AF28" s="189"/>
      <c r="AG28" s="193" t="s">
        <v>160</v>
      </c>
      <c r="AH28" s="194"/>
      <c r="AI28" s="194"/>
      <c r="AJ28" s="194"/>
      <c r="AK28" s="194"/>
      <c r="AL28" s="194"/>
      <c r="AM28" s="194"/>
      <c r="AN28" s="194"/>
      <c r="AO28" s="194"/>
      <c r="AP28" s="194"/>
      <c r="AQ28" s="194"/>
      <c r="AR28" s="194"/>
      <c r="AS28" s="194"/>
      <c r="AT28" s="188"/>
      <c r="AU28" s="188"/>
      <c r="AV28" s="188"/>
      <c r="AW28" s="188"/>
      <c r="AX28" s="188"/>
      <c r="AY28" s="188"/>
      <c r="AZ28" s="188"/>
      <c r="BA28" s="188"/>
      <c r="BB28" s="188"/>
      <c r="BC28" s="188"/>
      <c r="BD28" s="188"/>
      <c r="BE28" s="188"/>
      <c r="BF28" s="188"/>
      <c r="BG28" s="188"/>
      <c r="BH28" s="188"/>
      <c r="BI28" s="16"/>
    </row>
    <row r="29" spans="2:61" ht="15.75" customHeight="1" x14ac:dyDescent="0.25">
      <c r="B29" s="95"/>
      <c r="C29" s="96"/>
      <c r="D29" s="184" t="s">
        <v>67</v>
      </c>
      <c r="E29" s="185"/>
      <c r="F29" s="185"/>
      <c r="G29" s="185"/>
      <c r="H29" s="185"/>
      <c r="I29" s="185"/>
      <c r="J29" s="185"/>
      <c r="K29" s="186"/>
      <c r="L29" s="184" t="s">
        <v>67</v>
      </c>
      <c r="M29" s="185"/>
      <c r="N29" s="185"/>
      <c r="O29" s="185"/>
      <c r="P29" s="185"/>
      <c r="Q29" s="185"/>
      <c r="R29" s="185"/>
      <c r="S29" s="186"/>
      <c r="T29" s="187"/>
      <c r="U29" s="188"/>
      <c r="V29" s="188"/>
      <c r="W29" s="188"/>
      <c r="X29" s="188"/>
      <c r="Y29" s="188"/>
      <c r="Z29" s="189"/>
      <c r="AA29" s="187"/>
      <c r="AB29" s="188"/>
      <c r="AC29" s="188"/>
      <c r="AD29" s="188"/>
      <c r="AE29" s="188"/>
      <c r="AF29" s="189"/>
      <c r="AG29" s="193" t="s">
        <v>161</v>
      </c>
      <c r="AH29" s="194"/>
      <c r="AI29" s="194"/>
      <c r="AJ29" s="194"/>
      <c r="AK29" s="19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6"/>
    </row>
    <row r="30" spans="2:61" ht="15.75" customHeight="1" x14ac:dyDescent="0.25">
      <c r="B30" s="95"/>
      <c r="C30" s="96"/>
      <c r="D30" s="184" t="s">
        <v>67</v>
      </c>
      <c r="E30" s="185"/>
      <c r="F30" s="185"/>
      <c r="G30" s="185"/>
      <c r="H30" s="185"/>
      <c r="I30" s="185"/>
      <c r="J30" s="185"/>
      <c r="K30" s="186"/>
      <c r="L30" s="184" t="s">
        <v>67</v>
      </c>
      <c r="M30" s="185"/>
      <c r="N30" s="185"/>
      <c r="O30" s="185"/>
      <c r="P30" s="185"/>
      <c r="Q30" s="185"/>
      <c r="R30" s="185"/>
      <c r="S30" s="186"/>
      <c r="T30" s="187"/>
      <c r="U30" s="188"/>
      <c r="V30" s="188"/>
      <c r="W30" s="188"/>
      <c r="X30" s="188"/>
      <c r="Y30" s="188"/>
      <c r="Z30" s="189"/>
      <c r="AA30" s="187"/>
      <c r="AB30" s="188"/>
      <c r="AC30" s="188"/>
      <c r="AD30" s="188"/>
      <c r="AE30" s="188"/>
      <c r="AF30" s="189"/>
      <c r="AG30" s="123"/>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6"/>
    </row>
    <row r="31" spans="2:61" ht="4.5" customHeight="1" x14ac:dyDescent="0.25">
      <c r="B31" s="95"/>
      <c r="C31" s="96"/>
      <c r="BI31" s="16"/>
    </row>
    <row r="32" spans="2:61" ht="15.75" customHeight="1" x14ac:dyDescent="0.25">
      <c r="B32" s="95"/>
      <c r="C32" s="96"/>
      <c r="D32" s="195" t="s">
        <v>153</v>
      </c>
      <c r="E32" s="195"/>
      <c r="F32" s="195"/>
      <c r="G32" s="195"/>
      <c r="H32" s="195"/>
      <c r="I32" s="195"/>
      <c r="J32" s="195"/>
      <c r="K32" s="195"/>
      <c r="L32" s="195"/>
      <c r="M32" s="195"/>
      <c r="N32" s="195"/>
      <c r="O32" s="195"/>
      <c r="P32" s="195"/>
      <c r="Q32" s="195"/>
      <c r="R32" s="195"/>
      <c r="S32" s="195"/>
      <c r="T32" s="195"/>
      <c r="U32" s="196"/>
      <c r="V32" s="196"/>
      <c r="W32" s="196"/>
      <c r="X32" s="196"/>
      <c r="Y32" s="196"/>
      <c r="Z32" s="196"/>
      <c r="AA32" s="196"/>
      <c r="AB32" s="196"/>
      <c r="AC32" s="197" t="s">
        <v>31</v>
      </c>
      <c r="AD32" s="198"/>
      <c r="AE32" s="198"/>
      <c r="AF32" s="198"/>
      <c r="AG32" s="32"/>
      <c r="AH32" s="183" t="s">
        <v>68</v>
      </c>
      <c r="AI32" s="183"/>
      <c r="AJ32" s="183"/>
      <c r="AK32" s="183"/>
      <c r="AL32" s="183"/>
      <c r="AM32" s="183"/>
      <c r="AN32" s="183"/>
      <c r="AO32" s="183"/>
      <c r="AP32" s="183"/>
      <c r="AQ32" s="183"/>
      <c r="AR32" s="183"/>
      <c r="AS32" s="183"/>
      <c r="AT32" s="183"/>
      <c r="AU32" s="183"/>
      <c r="AV32" s="183"/>
      <c r="AW32" s="183"/>
      <c r="AX32" s="183"/>
      <c r="AY32" s="132" t="str">
        <f>IF(OR(U32="",AY47=""),"",ROUND((((U32-AY47)/U32)*100),1))</f>
        <v/>
      </c>
      <c r="AZ32" s="179"/>
      <c r="BA32" s="179"/>
      <c r="BB32" s="179"/>
      <c r="BC32" s="179"/>
      <c r="BD32" s="179"/>
      <c r="BE32" s="179"/>
      <c r="BF32" s="179"/>
      <c r="BG32" s="179"/>
      <c r="BH32" s="133"/>
      <c r="BI32" s="16"/>
    </row>
    <row r="33" spans="2:61" ht="4.5" customHeight="1" thickBot="1" x14ac:dyDescent="0.3">
      <c r="B33" s="97"/>
      <c r="C33" s="98"/>
      <c r="D33" s="19"/>
      <c r="E33" s="19"/>
      <c r="F33" s="19"/>
      <c r="G33" s="19"/>
      <c r="H33" s="19"/>
      <c r="I33" s="19"/>
      <c r="J33" s="19"/>
      <c r="K33" s="19"/>
      <c r="L33" s="19"/>
      <c r="M33" s="21"/>
      <c r="N33" s="21"/>
      <c r="O33" s="21"/>
      <c r="P33" s="21"/>
      <c r="Q33" s="21"/>
      <c r="R33" s="21"/>
      <c r="S33" s="21"/>
      <c r="T33" s="21"/>
      <c r="U33" s="21"/>
      <c r="V33" s="21"/>
      <c r="W33" s="21"/>
      <c r="X33" s="21"/>
      <c r="Y33" s="21"/>
      <c r="Z33" s="21"/>
      <c r="AA33" s="21"/>
      <c r="AB33" s="21"/>
      <c r="AC33" s="21"/>
      <c r="AD33" s="21"/>
      <c r="AE33" s="21"/>
      <c r="AF33" s="21"/>
      <c r="AG33" s="21"/>
      <c r="AH33" s="33"/>
      <c r="AI33" s="33"/>
      <c r="AJ33" s="33"/>
      <c r="AK33" s="33"/>
      <c r="AL33" s="33"/>
      <c r="AM33" s="33"/>
      <c r="AN33" s="33"/>
      <c r="AO33" s="21"/>
      <c r="AP33" s="21"/>
      <c r="AQ33" s="21"/>
      <c r="AR33" s="21"/>
      <c r="AS33" s="21"/>
      <c r="AT33" s="21"/>
      <c r="AU33" s="21"/>
      <c r="AV33" s="21"/>
      <c r="AW33" s="21"/>
      <c r="AX33" s="21"/>
      <c r="AY33" s="21"/>
      <c r="AZ33" s="21"/>
      <c r="BA33" s="21"/>
      <c r="BB33" s="21"/>
      <c r="BC33" s="21"/>
      <c r="BD33" s="21"/>
      <c r="BE33" s="21"/>
      <c r="BF33" s="21"/>
      <c r="BG33" s="21"/>
      <c r="BH33" s="21"/>
      <c r="BI33" s="34"/>
    </row>
    <row r="34" spans="2:61" ht="5.25" customHeight="1" thickBot="1" x14ac:dyDescent="0.3"/>
    <row r="35" spans="2:61" s="7" customFormat="1" ht="11.25" customHeight="1" x14ac:dyDescent="0.2">
      <c r="B35" s="271" t="s">
        <v>42</v>
      </c>
      <c r="C35" s="272"/>
      <c r="D35" s="277" t="s">
        <v>166</v>
      </c>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278" t="s">
        <v>162</v>
      </c>
      <c r="AK35" s="279"/>
      <c r="AL35" s="279"/>
      <c r="AM35" s="279"/>
      <c r="AN35" s="279"/>
      <c r="AO35" s="279"/>
      <c r="AP35" s="279" t="s">
        <v>24</v>
      </c>
      <c r="AQ35" s="279"/>
      <c r="AR35" s="279"/>
      <c r="AS35" s="279"/>
      <c r="AT35" s="279"/>
      <c r="AU35" s="279" t="s">
        <v>163</v>
      </c>
      <c r="AV35" s="279"/>
      <c r="AW35" s="279"/>
      <c r="AX35" s="279"/>
      <c r="AY35" s="279"/>
      <c r="AZ35" s="279"/>
      <c r="BA35" s="279"/>
      <c r="BB35" s="279"/>
      <c r="BC35" s="278" t="s">
        <v>164</v>
      </c>
      <c r="BD35" s="279"/>
      <c r="BE35" s="279"/>
      <c r="BF35" s="279"/>
      <c r="BG35" s="279"/>
      <c r="BH35" s="279"/>
      <c r="BI35" s="280"/>
    </row>
    <row r="36" spans="2:61" ht="15.75" customHeight="1" x14ac:dyDescent="0.25">
      <c r="B36" s="273"/>
      <c r="C36" s="274"/>
      <c r="D36" s="65"/>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205"/>
      <c r="AK36" s="205"/>
      <c r="AL36" s="205"/>
      <c r="AM36" s="205"/>
      <c r="AN36" s="205"/>
      <c r="AO36" s="205"/>
      <c r="AP36" s="206" t="str">
        <f>IF(OR(AN7="",AJ36=""),"",AJ36-AN7)</f>
        <v/>
      </c>
      <c r="AQ36" s="206"/>
      <c r="AR36" s="206"/>
      <c r="AS36" s="206"/>
      <c r="AT36" s="206"/>
      <c r="AU36" s="207"/>
      <c r="AV36" s="200"/>
      <c r="AW36" s="199" t="s">
        <v>78</v>
      </c>
      <c r="AX36" s="199"/>
      <c r="AY36" s="199"/>
      <c r="AZ36" s="200"/>
      <c r="BA36" s="200"/>
      <c r="BB36" s="35" t="s">
        <v>79</v>
      </c>
      <c r="BC36" s="61"/>
      <c r="BD36" s="61"/>
      <c r="BE36" s="61"/>
      <c r="BF36" s="61"/>
      <c r="BG36" s="61"/>
      <c r="BH36" s="61"/>
      <c r="BI36" s="201"/>
    </row>
    <row r="37" spans="2:61" ht="15.75" customHeight="1" x14ac:dyDescent="0.25">
      <c r="B37" s="273"/>
      <c r="C37" s="274"/>
      <c r="D37" s="202" t="s">
        <v>137</v>
      </c>
      <c r="E37" s="202"/>
      <c r="F37" s="202"/>
      <c r="G37" s="202"/>
      <c r="H37" s="202"/>
      <c r="I37" s="202"/>
      <c r="J37" s="202"/>
      <c r="K37" s="203"/>
      <c r="L37" s="203"/>
      <c r="M37" s="203"/>
      <c r="N37" s="203"/>
      <c r="O37" s="202" t="s">
        <v>12</v>
      </c>
      <c r="P37" s="202"/>
      <c r="Q37" s="202"/>
      <c r="R37" s="202" t="s">
        <v>25</v>
      </c>
      <c r="S37" s="202"/>
      <c r="T37" s="202">
        <v>8.34</v>
      </c>
      <c r="U37" s="202"/>
      <c r="V37" s="202"/>
      <c r="W37" s="202" t="s">
        <v>26</v>
      </c>
      <c r="X37" s="202"/>
      <c r="Y37" s="204" t="str">
        <f>IF(K37="","",K37*8.34)</f>
        <v/>
      </c>
      <c r="Z37" s="204"/>
      <c r="AA37" s="204"/>
      <c r="AB37" s="204"/>
      <c r="AC37" s="202" t="s">
        <v>27</v>
      </c>
      <c r="AD37" s="202"/>
      <c r="AE37" s="208" t="s">
        <v>28</v>
      </c>
      <c r="AF37" s="208"/>
      <c r="AG37" s="208"/>
      <c r="AH37" s="208"/>
      <c r="AI37" s="208"/>
      <c r="AJ37" s="208"/>
      <c r="AK37" s="208"/>
      <c r="AL37" s="208"/>
      <c r="AM37" s="208"/>
      <c r="AN37" s="208"/>
      <c r="AO37" s="208"/>
      <c r="AP37" s="208"/>
      <c r="AQ37" s="209" t="str">
        <f>IF(V19="","",V19)</f>
        <v/>
      </c>
      <c r="AR37" s="209"/>
      <c r="AS37" s="209"/>
      <c r="AT37" s="209"/>
      <c r="AU37" s="208" t="s">
        <v>55</v>
      </c>
      <c r="AV37" s="208"/>
      <c r="AW37" s="208"/>
      <c r="AX37" s="208"/>
      <c r="AY37" s="208"/>
      <c r="AZ37" s="208"/>
      <c r="BA37" s="208"/>
      <c r="BB37" s="208"/>
      <c r="BC37" s="208"/>
      <c r="BD37" s="208"/>
      <c r="BE37" s="210" t="str">
        <f>IF(AND(Y37="",AQ37=""),"",SUM(Y37,AQ37))</f>
        <v/>
      </c>
      <c r="BF37" s="210"/>
      <c r="BG37" s="210"/>
      <c r="BH37" s="210"/>
      <c r="BI37" s="211"/>
    </row>
    <row r="38" spans="2:61" ht="15.75" customHeight="1" x14ac:dyDescent="0.25">
      <c r="B38" s="273"/>
      <c r="C38" s="274"/>
      <c r="D38" s="36" t="s">
        <v>43</v>
      </c>
      <c r="Q38" s="212" t="str">
        <f>IF(BC19="","",BC19)</f>
        <v/>
      </c>
      <c r="R38" s="212"/>
      <c r="S38" s="212"/>
      <c r="T38" s="212"/>
      <c r="U38" s="213" t="s">
        <v>47</v>
      </c>
      <c r="V38" s="213"/>
      <c r="W38" s="213"/>
      <c r="X38" s="213"/>
      <c r="Y38" s="213"/>
      <c r="Z38" s="213"/>
      <c r="AA38" s="213"/>
      <c r="AB38" s="213"/>
      <c r="AC38" s="213"/>
      <c r="AD38" s="213"/>
      <c r="AE38" s="213"/>
      <c r="AF38" s="213"/>
      <c r="AG38" s="213"/>
      <c r="AH38" s="212" t="str">
        <f>Y37</f>
        <v/>
      </c>
      <c r="AI38" s="212"/>
      <c r="AJ38" s="212"/>
      <c r="AK38" s="212"/>
      <c r="AL38" s="194" t="s">
        <v>45</v>
      </c>
      <c r="AM38" s="194"/>
      <c r="AN38" s="194"/>
      <c r="AO38" s="194"/>
      <c r="AP38" s="194"/>
      <c r="AQ38" s="194"/>
      <c r="AR38" s="194"/>
      <c r="AS38" s="194"/>
      <c r="AT38" s="194"/>
      <c r="AU38" s="213" t="s">
        <v>46</v>
      </c>
      <c r="AV38" s="213"/>
      <c r="AW38" s="212" t="str">
        <f>IF(AND(Q38="", AH38=""),"",SUM(Q38,AH38))</f>
        <v/>
      </c>
      <c r="AX38" s="212"/>
      <c r="AY38" s="212"/>
      <c r="AZ38" s="212"/>
      <c r="BA38" s="212"/>
      <c r="BB38" s="212"/>
      <c r="BC38" s="212"/>
      <c r="BD38" s="212"/>
      <c r="BE38" s="212"/>
      <c r="BF38" s="37"/>
      <c r="BG38" s="37"/>
      <c r="BH38" s="37"/>
      <c r="BI38" s="16"/>
    </row>
    <row r="39" spans="2:61" ht="5.25" customHeight="1" x14ac:dyDescent="0.25">
      <c r="B39" s="273"/>
      <c r="C39" s="274"/>
      <c r="BI39" s="16"/>
    </row>
    <row r="40" spans="2:61" s="7" customFormat="1" ht="12.75" customHeight="1" x14ac:dyDescent="0.2">
      <c r="B40" s="273"/>
      <c r="C40" s="274"/>
      <c r="D40" s="180" t="s">
        <v>29</v>
      </c>
      <c r="E40" s="181"/>
      <c r="F40" s="181"/>
      <c r="G40" s="181"/>
      <c r="H40" s="181"/>
      <c r="I40" s="181"/>
      <c r="J40" s="181"/>
      <c r="K40" s="181"/>
      <c r="L40" s="181"/>
      <c r="M40" s="181"/>
      <c r="N40" s="182"/>
      <c r="O40" s="38" t="s">
        <v>165</v>
      </c>
      <c r="P40" s="39"/>
      <c r="Q40" s="39"/>
      <c r="R40" s="39"/>
      <c r="S40" s="39"/>
      <c r="T40" s="39"/>
      <c r="U40" s="39"/>
      <c r="V40" s="39"/>
      <c r="W40" s="39"/>
      <c r="X40" s="39"/>
      <c r="Y40" s="40"/>
      <c r="Z40" s="38"/>
      <c r="AA40" s="39"/>
      <c r="AB40" s="180" t="s">
        <v>30</v>
      </c>
      <c r="AC40" s="181"/>
      <c r="AD40" s="181"/>
      <c r="AE40" s="181"/>
      <c r="AF40" s="181"/>
      <c r="AG40" s="181"/>
      <c r="AH40" s="181"/>
      <c r="AI40" s="181"/>
      <c r="AJ40" s="181"/>
      <c r="AK40" s="181"/>
      <c r="AL40" s="181"/>
      <c r="AM40" s="181"/>
      <c r="AN40" s="181"/>
      <c r="AO40" s="182"/>
      <c r="AP40" s="41"/>
      <c r="AQ40" s="214" t="s">
        <v>138</v>
      </c>
      <c r="AR40" s="215"/>
      <c r="AS40" s="215"/>
      <c r="AT40" s="215"/>
      <c r="AU40" s="215"/>
      <c r="AV40" s="215"/>
      <c r="AW40" s="215"/>
      <c r="AX40" s="215"/>
      <c r="AY40" s="215"/>
      <c r="AZ40" s="215"/>
      <c r="BA40" s="215"/>
      <c r="BB40" s="215"/>
      <c r="BC40" s="215"/>
      <c r="BD40" s="215"/>
      <c r="BE40" s="215"/>
      <c r="BF40" s="215"/>
      <c r="BG40" s="215"/>
      <c r="BH40" s="215"/>
      <c r="BI40" s="216"/>
    </row>
    <row r="41" spans="2:61" ht="15.75" customHeight="1" x14ac:dyDescent="0.25">
      <c r="B41" s="273"/>
      <c r="C41" s="274"/>
      <c r="D41" s="187" t="str">
        <f>IF(AT28="","",AT28)</f>
        <v/>
      </c>
      <c r="E41" s="188"/>
      <c r="F41" s="188"/>
      <c r="G41" s="188"/>
      <c r="H41" s="188"/>
      <c r="I41" s="188"/>
      <c r="J41" s="188"/>
      <c r="K41" s="188"/>
      <c r="L41" s="188"/>
      <c r="M41" s="188"/>
      <c r="N41" s="189"/>
      <c r="O41" s="187"/>
      <c r="P41" s="188"/>
      <c r="Q41" s="188"/>
      <c r="R41" s="188"/>
      <c r="S41" s="188"/>
      <c r="T41" s="188"/>
      <c r="U41" s="188"/>
      <c r="V41" s="188"/>
      <c r="W41" s="188"/>
      <c r="X41" s="188"/>
      <c r="Y41" s="188"/>
      <c r="Z41" s="188"/>
      <c r="AA41" s="189"/>
      <c r="AB41" s="187" t="str">
        <f>IF(OR(D41="",O41=""),"",D41+O41)</f>
        <v/>
      </c>
      <c r="AC41" s="188"/>
      <c r="AD41" s="188"/>
      <c r="AE41" s="188"/>
      <c r="AF41" s="188"/>
      <c r="AG41" s="188"/>
      <c r="AH41" s="188"/>
      <c r="AI41" s="188"/>
      <c r="AJ41" s="188"/>
      <c r="AK41" s="188"/>
      <c r="AL41" s="188"/>
      <c r="AM41" s="188"/>
      <c r="AN41" s="188"/>
      <c r="AO41" s="189"/>
      <c r="AP41" s="42"/>
      <c r="AQ41" s="303" t="e">
        <f>(IF(O7="Select", "", (LOOKUP(O7, List!A2:B10,List!B2:B10))))</f>
        <v>#N/A</v>
      </c>
      <c r="AR41" s="304"/>
      <c r="AS41" s="304"/>
      <c r="AT41" s="304"/>
      <c r="AU41" s="304"/>
      <c r="AV41" s="304"/>
      <c r="AW41" s="304"/>
      <c r="AX41" s="304"/>
      <c r="AY41" s="304"/>
      <c r="AZ41" s="304"/>
      <c r="BA41" s="304"/>
      <c r="BB41" s="304"/>
      <c r="BC41" s="304"/>
      <c r="BD41" s="304"/>
      <c r="BE41" s="304"/>
      <c r="BF41" s="304"/>
      <c r="BG41" s="304"/>
      <c r="BH41" s="304"/>
      <c r="BI41" s="305"/>
    </row>
    <row r="42" spans="2:61" ht="12.75" customHeight="1" x14ac:dyDescent="0.25">
      <c r="B42" s="273"/>
      <c r="C42" s="274"/>
      <c r="D42" s="223" t="s">
        <v>64</v>
      </c>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4"/>
    </row>
    <row r="43" spans="2:61" s="7" customFormat="1" ht="15.75" customHeight="1" x14ac:dyDescent="0.25">
      <c r="B43" s="273"/>
      <c r="C43" s="274"/>
      <c r="E43" s="71" t="s">
        <v>167</v>
      </c>
      <c r="F43" s="71"/>
      <c r="G43" s="71"/>
      <c r="H43" s="71"/>
      <c r="I43" s="71"/>
      <c r="J43" s="174"/>
      <c r="K43" s="174"/>
      <c r="L43" s="174"/>
      <c r="M43" s="43" t="s">
        <v>66</v>
      </c>
      <c r="N43" s="175" t="s">
        <v>168</v>
      </c>
      <c r="O43" s="175"/>
      <c r="P43" s="175"/>
      <c r="Q43" s="175"/>
      <c r="R43" s="175"/>
      <c r="S43" s="174"/>
      <c r="T43" s="174"/>
      <c r="U43" s="174"/>
      <c r="V43" s="43" t="s">
        <v>66</v>
      </c>
      <c r="W43" s="213" t="s">
        <v>169</v>
      </c>
      <c r="X43" s="213"/>
      <c r="Y43" s="213"/>
      <c r="Z43" s="213"/>
      <c r="AA43" s="124"/>
      <c r="AB43" s="124"/>
      <c r="AC43" s="124"/>
      <c r="AD43" s="44" t="s">
        <v>65</v>
      </c>
      <c r="AF43" s="175" t="s">
        <v>170</v>
      </c>
      <c r="AG43" s="175"/>
      <c r="AH43" s="175"/>
      <c r="AI43" s="217"/>
      <c r="AJ43" s="217"/>
      <c r="AK43" s="217"/>
      <c r="AL43" s="217"/>
      <c r="AM43" s="175" t="s">
        <v>171</v>
      </c>
      <c r="AN43" s="175"/>
      <c r="AO43" s="175"/>
      <c r="AP43" s="175"/>
      <c r="AQ43" s="175"/>
      <c r="AR43" s="175"/>
      <c r="AS43" s="175"/>
      <c r="AT43" s="175"/>
      <c r="AU43" s="175"/>
      <c r="AV43" s="175"/>
      <c r="AW43" s="175"/>
      <c r="AX43" s="175"/>
      <c r="AY43" s="175"/>
      <c r="AZ43" s="175"/>
      <c r="BA43" s="175"/>
      <c r="BB43" s="217"/>
      <c r="BC43" s="217"/>
      <c r="BD43" s="217"/>
      <c r="BE43" s="45" t="s">
        <v>26</v>
      </c>
      <c r="BF43" s="218" t="str">
        <f>IF( AI43="", "", AI43-BB43)</f>
        <v/>
      </c>
      <c r="BG43" s="218"/>
      <c r="BH43" s="218"/>
      <c r="BI43" s="219"/>
    </row>
    <row r="44" spans="2:61" ht="5.25" customHeight="1" x14ac:dyDescent="0.25">
      <c r="B44" s="273"/>
      <c r="C44" s="274"/>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7"/>
    </row>
    <row r="45" spans="2:61" ht="15.75" customHeight="1" x14ac:dyDescent="0.25">
      <c r="B45" s="273"/>
      <c r="C45" s="274"/>
      <c r="D45" s="193" t="s">
        <v>63</v>
      </c>
      <c r="E45" s="194"/>
      <c r="F45" s="194"/>
      <c r="G45" s="194"/>
      <c r="H45" s="194"/>
      <c r="I45" s="194"/>
      <c r="J45" s="220" t="s">
        <v>177</v>
      </c>
      <c r="K45" s="220"/>
      <c r="L45" s="220"/>
      <c r="M45" s="220"/>
      <c r="N45" s="221" t="s">
        <v>67</v>
      </c>
      <c r="O45" s="221"/>
      <c r="P45" s="221"/>
      <c r="Q45" s="44" t="s">
        <v>65</v>
      </c>
      <c r="S45" s="7"/>
      <c r="T45" s="220" t="s">
        <v>174</v>
      </c>
      <c r="U45" s="122"/>
      <c r="V45" s="122"/>
      <c r="W45" s="122"/>
      <c r="X45" s="222" t="s">
        <v>67</v>
      </c>
      <c r="Y45" s="222"/>
      <c r="Z45" s="222"/>
      <c r="AA45" s="222"/>
      <c r="AF45" s="58"/>
      <c r="AG45" s="58"/>
      <c r="AH45" s="58"/>
      <c r="AI45" s="58"/>
      <c r="AJ45" s="58"/>
      <c r="AK45" s="59"/>
      <c r="AL45" s="59"/>
      <c r="AM45" s="59"/>
      <c r="AN45" s="59"/>
      <c r="AO45" s="59"/>
      <c r="AP45" s="48"/>
      <c r="AQ45" s="48"/>
      <c r="AR45" s="48"/>
      <c r="AS45" s="48"/>
      <c r="AT45" s="49"/>
      <c r="BI45" s="16"/>
    </row>
    <row r="46" spans="2:61" ht="6" customHeight="1" x14ac:dyDescent="0.25">
      <c r="B46" s="273"/>
      <c r="C46" s="274"/>
      <c r="BI46" s="16"/>
    </row>
    <row r="47" spans="2:61" ht="15.75" customHeight="1" x14ac:dyDescent="0.25">
      <c r="B47" s="273"/>
      <c r="C47" s="274"/>
      <c r="D47" s="71" t="s">
        <v>173</v>
      </c>
      <c r="E47" s="71"/>
      <c r="F47" s="71"/>
      <c r="G47" s="71"/>
      <c r="H47" s="71"/>
      <c r="I47" s="235"/>
      <c r="J47" s="235"/>
      <c r="K47" s="235"/>
      <c r="L47" s="235"/>
      <c r="M47" s="235"/>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71" t="s">
        <v>172</v>
      </c>
      <c r="AV47" s="71"/>
      <c r="AW47" s="71"/>
      <c r="AX47" s="71"/>
      <c r="AY47" s="174"/>
      <c r="AZ47" s="174"/>
      <c r="BA47" s="174"/>
      <c r="BB47" s="174"/>
      <c r="BC47" s="174"/>
      <c r="BD47" s="174"/>
      <c r="BE47" s="174"/>
      <c r="BF47" s="174"/>
      <c r="BG47" s="69" t="s">
        <v>31</v>
      </c>
      <c r="BH47" s="69"/>
      <c r="BI47" s="236"/>
    </row>
    <row r="48" spans="2:61" ht="8.25" customHeight="1" x14ac:dyDescent="0.25">
      <c r="B48" s="273"/>
      <c r="C48" s="274"/>
      <c r="BI48" s="16"/>
    </row>
    <row r="49" spans="2:61" ht="13.5" customHeight="1" x14ac:dyDescent="0.25">
      <c r="B49" s="273"/>
      <c r="C49" s="274"/>
      <c r="D49" s="213" t="s">
        <v>32</v>
      </c>
      <c r="E49" s="213"/>
      <c r="F49" s="213"/>
      <c r="G49" s="213"/>
      <c r="H49" s="213"/>
      <c r="I49" s="213"/>
      <c r="J49" s="213"/>
      <c r="K49" s="213"/>
      <c r="L49" s="213"/>
      <c r="M49" s="213"/>
      <c r="N49" s="225" t="s">
        <v>26</v>
      </c>
      <c r="O49" s="213" t="s">
        <v>34</v>
      </c>
      <c r="P49" s="213"/>
      <c r="Q49" s="213"/>
      <c r="R49" s="213"/>
      <c r="S49" s="213"/>
      <c r="T49" s="213"/>
      <c r="U49" s="213"/>
      <c r="V49" s="213"/>
      <c r="W49" s="213"/>
      <c r="X49" s="213"/>
      <c r="Y49" s="213"/>
      <c r="Z49" s="213"/>
      <c r="AA49" s="213"/>
      <c r="AB49" s="213"/>
      <c r="AC49" s="213"/>
      <c r="AD49" s="213"/>
      <c r="AE49" s="213"/>
      <c r="AF49" s="213"/>
      <c r="AG49" s="213"/>
      <c r="AH49" s="225" t="s">
        <v>26</v>
      </c>
      <c r="AI49" s="237" t="str">
        <f>V19</f>
        <v/>
      </c>
      <c r="AJ49" s="237"/>
      <c r="AK49" s="237"/>
      <c r="AL49" s="237"/>
      <c r="AM49" s="237"/>
      <c r="AN49" s="237"/>
      <c r="AO49" s="225" t="s">
        <v>26</v>
      </c>
      <c r="AP49" s="225" t="s">
        <v>36</v>
      </c>
      <c r="AQ49" s="225"/>
      <c r="AR49" s="226" t="str">
        <f>IF(OR(V19="",M19=""),"",ROUND(V19/M19,2))</f>
        <v/>
      </c>
      <c r="AS49" s="227"/>
      <c r="AT49" s="227"/>
      <c r="AU49" s="227"/>
      <c r="AV49" s="227"/>
      <c r="AW49" s="227"/>
      <c r="AX49" s="228"/>
      <c r="BA49" s="232" t="s">
        <v>70</v>
      </c>
      <c r="BB49" s="232"/>
      <c r="BC49" s="232"/>
      <c r="BD49" s="232"/>
      <c r="BE49" s="232"/>
      <c r="BF49" s="232"/>
      <c r="BG49" s="232"/>
      <c r="BI49" s="16"/>
    </row>
    <row r="50" spans="2:61" ht="13.5" customHeight="1" x14ac:dyDescent="0.25">
      <c r="B50" s="273"/>
      <c r="C50" s="274"/>
      <c r="D50" s="213" t="s">
        <v>33</v>
      </c>
      <c r="E50" s="213"/>
      <c r="F50" s="213"/>
      <c r="G50" s="213"/>
      <c r="H50" s="213"/>
      <c r="I50" s="213"/>
      <c r="J50" s="213"/>
      <c r="K50" s="213"/>
      <c r="L50" s="213"/>
      <c r="M50" s="213"/>
      <c r="N50" s="225"/>
      <c r="O50" s="233" t="s">
        <v>35</v>
      </c>
      <c r="P50" s="233"/>
      <c r="Q50" s="233"/>
      <c r="R50" s="233"/>
      <c r="S50" s="233"/>
      <c r="T50" s="233"/>
      <c r="U50" s="233"/>
      <c r="V50" s="233"/>
      <c r="W50" s="233"/>
      <c r="X50" s="233"/>
      <c r="Y50" s="233"/>
      <c r="Z50" s="233"/>
      <c r="AA50" s="233"/>
      <c r="AB50" s="233"/>
      <c r="AC50" s="233"/>
      <c r="AD50" s="233"/>
      <c r="AE50" s="233"/>
      <c r="AF50" s="233"/>
      <c r="AG50" s="233"/>
      <c r="AH50" s="225"/>
      <c r="AI50" s="234" t="str">
        <f>M19</f>
        <v/>
      </c>
      <c r="AJ50" s="234"/>
      <c r="AK50" s="234"/>
      <c r="AL50" s="234"/>
      <c r="AM50" s="234"/>
      <c r="AN50" s="234"/>
      <c r="AO50" s="225"/>
      <c r="AP50" s="225"/>
      <c r="AQ50" s="225"/>
      <c r="AR50" s="229"/>
      <c r="AS50" s="230"/>
      <c r="AT50" s="230"/>
      <c r="AU50" s="230"/>
      <c r="AV50" s="230"/>
      <c r="AW50" s="230"/>
      <c r="AX50" s="231"/>
      <c r="BA50" s="232"/>
      <c r="BB50" s="232"/>
      <c r="BC50" s="232"/>
      <c r="BD50" s="232"/>
      <c r="BE50" s="232"/>
      <c r="BF50" s="232"/>
      <c r="BG50" s="232"/>
      <c r="BI50" s="16"/>
    </row>
    <row r="51" spans="2:61" ht="8.25" customHeight="1" x14ac:dyDescent="0.25">
      <c r="B51" s="273"/>
      <c r="C51" s="274"/>
      <c r="BI51" s="16"/>
    </row>
    <row r="52" spans="2:61" ht="13.5" customHeight="1" x14ac:dyDescent="0.25">
      <c r="B52" s="273"/>
      <c r="C52" s="274"/>
      <c r="D52" s="248" t="s">
        <v>61</v>
      </c>
      <c r="E52" s="249"/>
      <c r="F52" s="249"/>
      <c r="G52" s="249"/>
      <c r="H52" s="249"/>
      <c r="I52" s="249"/>
      <c r="J52" s="225" t="s">
        <v>26</v>
      </c>
      <c r="K52" s="225"/>
      <c r="L52" s="213" t="s">
        <v>37</v>
      </c>
      <c r="M52" s="213"/>
      <c r="N52" s="213"/>
      <c r="O52" s="213"/>
      <c r="P52" s="213"/>
      <c r="Q52" s="213"/>
      <c r="R52" s="213"/>
      <c r="S52" s="213"/>
      <c r="T52" s="213"/>
      <c r="U52" s="213"/>
      <c r="V52" s="213"/>
      <c r="W52" s="213"/>
      <c r="X52" s="213"/>
      <c r="Y52" s="213"/>
      <c r="Z52" s="213"/>
      <c r="AA52" s="213"/>
      <c r="AB52" s="213"/>
      <c r="AC52" s="213"/>
      <c r="AD52" s="213"/>
      <c r="AE52" s="213"/>
      <c r="AF52" s="213"/>
      <c r="AG52" s="213"/>
      <c r="AH52" s="225" t="s">
        <v>26</v>
      </c>
      <c r="AI52" s="225"/>
      <c r="AJ52" s="250" t="str">
        <f>IF(OR(BE37="",AY47=""),"",ROUND(BE37/(AY47*27),2))</f>
        <v/>
      </c>
      <c r="AK52" s="250"/>
      <c r="AL52" s="250"/>
      <c r="AM52" s="250"/>
      <c r="AN52" s="250"/>
      <c r="AO52" s="225" t="s">
        <v>26</v>
      </c>
      <c r="AP52" s="225"/>
      <c r="AQ52" s="247"/>
      <c r="AR52" s="226" t="str">
        <f>IF(OR(AJ52="",AJ53=""),"",ROUND(AJ52/AJ53,2))</f>
        <v/>
      </c>
      <c r="AS52" s="227"/>
      <c r="AT52" s="227"/>
      <c r="AU52" s="227"/>
      <c r="AV52" s="227"/>
      <c r="AW52" s="227"/>
      <c r="AX52" s="228"/>
      <c r="AZ52" s="238" t="s">
        <v>58</v>
      </c>
      <c r="BA52" s="239"/>
      <c r="BB52" s="239"/>
      <c r="BC52" s="239"/>
      <c r="BD52" s="239"/>
      <c r="BE52" s="239"/>
      <c r="BF52" s="239"/>
      <c r="BG52" s="240"/>
      <c r="BH52" s="50"/>
      <c r="BI52" s="16"/>
    </row>
    <row r="53" spans="2:61" ht="13.5" customHeight="1" x14ac:dyDescent="0.25">
      <c r="B53" s="273"/>
      <c r="C53" s="274"/>
      <c r="D53" s="248"/>
      <c r="E53" s="249"/>
      <c r="F53" s="249"/>
      <c r="G53" s="249"/>
      <c r="H53" s="249"/>
      <c r="I53" s="249"/>
      <c r="J53" s="225"/>
      <c r="K53" s="225"/>
      <c r="L53" s="233" t="s">
        <v>38</v>
      </c>
      <c r="M53" s="233"/>
      <c r="N53" s="233"/>
      <c r="O53" s="233"/>
      <c r="P53" s="233"/>
      <c r="Q53" s="233"/>
      <c r="R53" s="233"/>
      <c r="S53" s="233"/>
      <c r="T53" s="233"/>
      <c r="U53" s="233"/>
      <c r="V53" s="233"/>
      <c r="W53" s="233"/>
      <c r="X53" s="233"/>
      <c r="Y53" s="233"/>
      <c r="Z53" s="233"/>
      <c r="AA53" s="233"/>
      <c r="AB53" s="233"/>
      <c r="AC53" s="233"/>
      <c r="AD53" s="233"/>
      <c r="AE53" s="233"/>
      <c r="AF53" s="233"/>
      <c r="AG53" s="233"/>
      <c r="AH53" s="225"/>
      <c r="AI53" s="225"/>
      <c r="AJ53" s="244" t="str">
        <f>IF(AR49="","",AR49)</f>
        <v/>
      </c>
      <c r="AK53" s="244"/>
      <c r="AL53" s="244"/>
      <c r="AM53" s="244"/>
      <c r="AN53" s="244"/>
      <c r="AO53" s="225"/>
      <c r="AP53" s="225"/>
      <c r="AQ53" s="247"/>
      <c r="AR53" s="229"/>
      <c r="AS53" s="230"/>
      <c r="AT53" s="230"/>
      <c r="AU53" s="230"/>
      <c r="AV53" s="230"/>
      <c r="AW53" s="230"/>
      <c r="AX53" s="231"/>
      <c r="AZ53" s="241"/>
      <c r="BA53" s="242"/>
      <c r="BB53" s="242"/>
      <c r="BC53" s="242"/>
      <c r="BD53" s="242"/>
      <c r="BE53" s="242"/>
      <c r="BF53" s="242"/>
      <c r="BG53" s="243"/>
      <c r="BH53" s="8"/>
      <c r="BI53" s="16"/>
    </row>
    <row r="54" spans="2:61" ht="8.25" customHeight="1" x14ac:dyDescent="0.25">
      <c r="B54" s="273"/>
      <c r="C54" s="274"/>
      <c r="AX54" s="51"/>
      <c r="AY54" s="51"/>
      <c r="AZ54" s="51"/>
      <c r="BA54" s="51"/>
      <c r="BB54" s="51"/>
      <c r="BC54" s="51"/>
      <c r="BD54" s="51"/>
      <c r="BE54" s="51"/>
      <c r="BF54" s="51"/>
      <c r="BG54" s="51"/>
      <c r="BH54" s="51"/>
      <c r="BI54" s="16"/>
    </row>
    <row r="55" spans="2:61" ht="13.5" customHeight="1" x14ac:dyDescent="0.25">
      <c r="B55" s="273"/>
      <c r="C55" s="274"/>
      <c r="D55" s="245" t="s">
        <v>62</v>
      </c>
      <c r="E55" s="245"/>
      <c r="F55" s="245"/>
      <c r="G55" s="245"/>
      <c r="H55" s="245"/>
      <c r="I55" s="245"/>
      <c r="J55" s="245"/>
      <c r="K55" s="225" t="s">
        <v>26</v>
      </c>
      <c r="L55" s="246" t="s">
        <v>57</v>
      </c>
      <c r="M55" s="246"/>
      <c r="N55" s="246"/>
      <c r="O55" s="246"/>
      <c r="P55" s="246"/>
      <c r="Q55" s="246"/>
      <c r="R55" s="246"/>
      <c r="S55" s="246"/>
      <c r="T55" s="246"/>
      <c r="U55" s="246"/>
      <c r="V55" s="246"/>
      <c r="W55" s="246"/>
      <c r="X55" s="246"/>
      <c r="Y55" s="246"/>
      <c r="Z55" s="246"/>
      <c r="AA55" s="246"/>
      <c r="AB55" s="246"/>
      <c r="AC55" s="246"/>
      <c r="AD55" s="246"/>
      <c r="AE55" s="225" t="s">
        <v>26</v>
      </c>
      <c r="AF55" s="225"/>
      <c r="AG55" s="225"/>
      <c r="AH55" s="234" t="str">
        <f>IF(T16=0,"",SUM(T16:T18))</f>
        <v/>
      </c>
      <c r="AI55" s="234"/>
      <c r="AJ55" s="234"/>
      <c r="AK55" s="234"/>
      <c r="AL55" s="234"/>
      <c r="AM55" s="234"/>
      <c r="AN55" s="234"/>
      <c r="AO55" s="225" t="s">
        <v>26</v>
      </c>
      <c r="AP55" s="225"/>
      <c r="AQ55" s="247"/>
      <c r="AR55" s="251" t="str">
        <f>IF(OR(AH55="",AH56=""),"",ROUND(AH55/AH56,0))</f>
        <v/>
      </c>
      <c r="AS55" s="252"/>
      <c r="AT55" s="252"/>
      <c r="AU55" s="252"/>
      <c r="AV55" s="252"/>
      <c r="AW55" s="252"/>
      <c r="AX55" s="253"/>
      <c r="AY55" s="50"/>
      <c r="AZ55" s="257" t="str">
        <f>IF(K16="","",SUM(K16:Q18))</f>
        <v/>
      </c>
      <c r="BA55" s="258"/>
      <c r="BB55" s="258"/>
      <c r="BC55" s="258"/>
      <c r="BD55" s="258"/>
      <c r="BE55" s="258"/>
      <c r="BF55" s="258"/>
      <c r="BG55" s="259"/>
      <c r="BI55" s="16"/>
    </row>
    <row r="56" spans="2:61" x14ac:dyDescent="0.25">
      <c r="B56" s="273"/>
      <c r="C56" s="274"/>
      <c r="D56" s="245"/>
      <c r="E56" s="245"/>
      <c r="F56" s="245"/>
      <c r="G56" s="245"/>
      <c r="H56" s="245"/>
      <c r="I56" s="245"/>
      <c r="J56" s="245"/>
      <c r="K56" s="225"/>
      <c r="L56" s="233" t="s">
        <v>56</v>
      </c>
      <c r="M56" s="233"/>
      <c r="N56" s="233"/>
      <c r="O56" s="233"/>
      <c r="P56" s="233"/>
      <c r="Q56" s="233"/>
      <c r="R56" s="233"/>
      <c r="S56" s="233"/>
      <c r="T56" s="233"/>
      <c r="U56" s="233"/>
      <c r="V56" s="233"/>
      <c r="W56" s="233"/>
      <c r="X56" s="233"/>
      <c r="Y56" s="233"/>
      <c r="Z56" s="233"/>
      <c r="AA56" s="233"/>
      <c r="AB56" s="233"/>
      <c r="AC56" s="233"/>
      <c r="AD56" s="233"/>
      <c r="AE56" s="225"/>
      <c r="AF56" s="225"/>
      <c r="AG56" s="225"/>
      <c r="AH56" s="244" t="str">
        <f>IF(OR(BE37="",AY47=""),"",ROUND(BE37/(AY47*27),1))</f>
        <v/>
      </c>
      <c r="AI56" s="244"/>
      <c r="AJ56" s="244"/>
      <c r="AK56" s="244"/>
      <c r="AL56" s="244"/>
      <c r="AM56" s="244"/>
      <c r="AN56" s="244"/>
      <c r="AO56" s="225"/>
      <c r="AP56" s="225"/>
      <c r="AQ56" s="247"/>
      <c r="AR56" s="254"/>
      <c r="AS56" s="255"/>
      <c r="AT56" s="255"/>
      <c r="AU56" s="255"/>
      <c r="AV56" s="255"/>
      <c r="AW56" s="255"/>
      <c r="AX56" s="256"/>
      <c r="AY56" s="8"/>
      <c r="AZ56" s="260"/>
      <c r="BA56" s="261"/>
      <c r="BB56" s="261"/>
      <c r="BC56" s="261"/>
      <c r="BD56" s="261"/>
      <c r="BE56" s="261"/>
      <c r="BF56" s="261"/>
      <c r="BG56" s="262"/>
      <c r="BI56" s="16"/>
    </row>
    <row r="57" spans="2:61" ht="3.75" customHeight="1" x14ac:dyDescent="0.25">
      <c r="B57" s="273"/>
      <c r="C57" s="274"/>
      <c r="D57" s="50"/>
      <c r="E57" s="50"/>
      <c r="F57" s="50"/>
      <c r="G57" s="50"/>
      <c r="H57" s="50"/>
      <c r="I57" s="50"/>
      <c r="J57" s="50"/>
      <c r="K57" s="50"/>
      <c r="L57" s="50"/>
      <c r="M57" s="50"/>
      <c r="N57" s="8"/>
      <c r="O57" s="8"/>
      <c r="P57" s="8"/>
      <c r="Q57" s="8"/>
      <c r="R57" s="8"/>
      <c r="S57" s="8"/>
      <c r="T57" s="8"/>
      <c r="U57" s="8"/>
      <c r="V57" s="8"/>
      <c r="W57" s="8"/>
      <c r="X57" s="8"/>
      <c r="Y57" s="8"/>
      <c r="Z57" s="8"/>
      <c r="AA57" s="8"/>
      <c r="AB57" s="8"/>
      <c r="AC57" s="50"/>
      <c r="AD57" s="50"/>
      <c r="AE57" s="50"/>
      <c r="AF57" s="50"/>
      <c r="AG57" s="50"/>
      <c r="AH57" s="50"/>
      <c r="AI57" s="50"/>
      <c r="AJ57" s="50"/>
      <c r="AK57" s="50"/>
      <c r="AL57" s="50"/>
      <c r="AM57" s="50"/>
      <c r="AN57" s="50"/>
      <c r="AO57" s="50"/>
      <c r="AP57" s="50"/>
      <c r="AQ57" s="50"/>
      <c r="AR57" s="50"/>
      <c r="AS57" s="50"/>
      <c r="AT57" s="50"/>
      <c r="BI57" s="16"/>
    </row>
    <row r="58" spans="2:61" x14ac:dyDescent="0.25">
      <c r="B58" s="273"/>
      <c r="C58" s="274"/>
      <c r="D58" s="225" t="s">
        <v>40</v>
      </c>
      <c r="E58" s="225"/>
      <c r="F58" s="225"/>
      <c r="G58" s="225"/>
      <c r="H58" s="225"/>
      <c r="I58" s="225"/>
      <c r="J58" s="225"/>
      <c r="K58" s="225"/>
      <c r="L58" s="225" t="s">
        <v>26</v>
      </c>
      <c r="M58" s="225"/>
      <c r="N58" s="213" t="s">
        <v>39</v>
      </c>
      <c r="O58" s="213"/>
      <c r="P58" s="213"/>
      <c r="Q58" s="213"/>
      <c r="R58" s="213"/>
      <c r="S58" s="213"/>
      <c r="T58" s="213"/>
      <c r="U58" s="213"/>
      <c r="V58" s="213"/>
      <c r="W58" s="213"/>
      <c r="X58" s="213"/>
      <c r="Y58" s="213"/>
      <c r="Z58" s="213"/>
      <c r="AA58" s="213"/>
      <c r="AB58" s="213"/>
      <c r="AD58" s="225" t="s">
        <v>26</v>
      </c>
      <c r="AE58" s="225"/>
      <c r="AF58" s="225"/>
      <c r="AH58" s="234" t="str">
        <f>IF(AW38="","",AW38)</f>
        <v/>
      </c>
      <c r="AI58" s="234"/>
      <c r="AJ58" s="234"/>
      <c r="AK58" s="234"/>
      <c r="AL58" s="234"/>
      <c r="AM58" s="234"/>
      <c r="AN58" s="234"/>
      <c r="AO58" s="225" t="s">
        <v>26</v>
      </c>
      <c r="AP58" s="225"/>
      <c r="AQ58" s="247"/>
      <c r="AR58" s="251" t="str">
        <f>IF(OR(AH58="",AH59=""),"",ROUND(AH58/AH59,2))</f>
        <v/>
      </c>
      <c r="AS58" s="252"/>
      <c r="AT58" s="252"/>
      <c r="AU58" s="252"/>
      <c r="AV58" s="252"/>
      <c r="AW58" s="252"/>
      <c r="AX58" s="253"/>
      <c r="AZ58" s="257" t="str">
        <f>IF(OR(K15="",K16=""),"",ROUND(((K14*0.0625*0.7)+K15)/AZ55,2))</f>
        <v/>
      </c>
      <c r="BA58" s="258"/>
      <c r="BB58" s="258"/>
      <c r="BC58" s="258"/>
      <c r="BD58" s="258"/>
      <c r="BE58" s="258"/>
      <c r="BF58" s="258"/>
      <c r="BG58" s="259"/>
      <c r="BI58" s="16"/>
    </row>
    <row r="59" spans="2:61" ht="15.75" customHeight="1" x14ac:dyDescent="0.25">
      <c r="B59" s="273"/>
      <c r="C59" s="274"/>
      <c r="D59" s="225" t="s">
        <v>41</v>
      </c>
      <c r="E59" s="225"/>
      <c r="F59" s="225"/>
      <c r="G59" s="225"/>
      <c r="H59" s="225"/>
      <c r="I59" s="225"/>
      <c r="J59" s="225"/>
      <c r="K59" s="225"/>
      <c r="L59" s="225"/>
      <c r="M59" s="225"/>
      <c r="N59" s="233" t="s">
        <v>59</v>
      </c>
      <c r="O59" s="233"/>
      <c r="P59" s="233"/>
      <c r="Q59" s="233"/>
      <c r="R59" s="233"/>
      <c r="S59" s="233"/>
      <c r="T59" s="233"/>
      <c r="U59" s="233"/>
      <c r="V59" s="233"/>
      <c r="W59" s="233"/>
      <c r="X59" s="233"/>
      <c r="Y59" s="233"/>
      <c r="Z59" s="233"/>
      <c r="AA59" s="233"/>
      <c r="AB59" s="233"/>
      <c r="AD59" s="225"/>
      <c r="AE59" s="225"/>
      <c r="AF59" s="225"/>
      <c r="AH59" s="269" t="str">
        <f>IF(T16=0,"",SUM(T16:T18))</f>
        <v/>
      </c>
      <c r="AI59" s="269"/>
      <c r="AJ59" s="269"/>
      <c r="AK59" s="269"/>
      <c r="AL59" s="269"/>
      <c r="AM59" s="269"/>
      <c r="AN59" s="269"/>
      <c r="AO59" s="225"/>
      <c r="AP59" s="225"/>
      <c r="AQ59" s="247"/>
      <c r="AR59" s="254"/>
      <c r="AS59" s="255"/>
      <c r="AT59" s="255"/>
      <c r="AU59" s="255"/>
      <c r="AV59" s="255"/>
      <c r="AW59" s="255"/>
      <c r="AX59" s="256"/>
      <c r="AZ59" s="260"/>
      <c r="BA59" s="261"/>
      <c r="BB59" s="261"/>
      <c r="BC59" s="261"/>
      <c r="BD59" s="261"/>
      <c r="BE59" s="261"/>
      <c r="BF59" s="261"/>
      <c r="BG59" s="262"/>
      <c r="BI59" s="16"/>
    </row>
    <row r="60" spans="2:61" ht="8.25" customHeight="1" thickBot="1" x14ac:dyDescent="0.3">
      <c r="B60" s="275"/>
      <c r="C60" s="276"/>
      <c r="D60" s="52"/>
      <c r="E60" s="52"/>
      <c r="F60" s="52"/>
      <c r="G60" s="52"/>
      <c r="H60" s="52"/>
      <c r="I60" s="52"/>
      <c r="J60" s="52"/>
      <c r="K60" s="52"/>
      <c r="L60" s="52"/>
      <c r="M60" s="52"/>
      <c r="N60" s="19"/>
      <c r="O60" s="19"/>
      <c r="P60" s="19"/>
      <c r="Q60" s="19"/>
      <c r="R60" s="19"/>
      <c r="S60" s="19"/>
      <c r="T60" s="19"/>
      <c r="U60" s="19"/>
      <c r="V60" s="19"/>
      <c r="W60" s="19"/>
      <c r="X60" s="19"/>
      <c r="Y60" s="19"/>
      <c r="Z60" s="19"/>
      <c r="AA60" s="19"/>
      <c r="AB60" s="19"/>
      <c r="AC60" s="52"/>
      <c r="AD60" s="52"/>
      <c r="AE60" s="52"/>
      <c r="AF60" s="52"/>
      <c r="AG60" s="52"/>
      <c r="AH60" s="52"/>
      <c r="AI60" s="52"/>
      <c r="AJ60" s="52"/>
      <c r="AK60" s="52"/>
      <c r="AL60" s="52"/>
      <c r="AM60" s="52"/>
      <c r="AN60" s="53"/>
      <c r="AO60" s="53"/>
      <c r="AP60" s="53"/>
      <c r="AQ60" s="53"/>
      <c r="AR60" s="53"/>
      <c r="AS60" s="53"/>
      <c r="AT60" s="53"/>
      <c r="AU60" s="18"/>
      <c r="AV60" s="18"/>
      <c r="AW60" s="18"/>
      <c r="AX60" s="18"/>
      <c r="AY60" s="18"/>
      <c r="AZ60" s="54"/>
      <c r="BA60" s="54"/>
      <c r="BB60" s="54"/>
      <c r="BC60" s="54"/>
      <c r="BD60" s="54"/>
      <c r="BE60" s="54"/>
      <c r="BF60" s="54"/>
      <c r="BG60" s="54"/>
      <c r="BH60" s="18"/>
      <c r="BI60" s="22"/>
    </row>
    <row r="61" spans="2:61" ht="3.75" customHeight="1" x14ac:dyDescent="0.25">
      <c r="B61" s="55"/>
      <c r="C61" s="55"/>
      <c r="D61" s="50"/>
      <c r="E61" s="50"/>
      <c r="F61" s="50"/>
      <c r="G61" s="50"/>
      <c r="H61" s="50"/>
      <c r="I61" s="50"/>
      <c r="J61" s="50"/>
      <c r="K61" s="50"/>
      <c r="L61" s="50"/>
      <c r="M61" s="50"/>
      <c r="N61" s="8"/>
      <c r="O61" s="8"/>
      <c r="P61" s="8"/>
      <c r="Q61" s="8"/>
      <c r="R61" s="8"/>
      <c r="S61" s="8"/>
      <c r="T61" s="8"/>
      <c r="U61" s="8"/>
      <c r="V61" s="8"/>
      <c r="W61" s="8"/>
      <c r="X61" s="8"/>
      <c r="Y61" s="8"/>
      <c r="Z61" s="8"/>
      <c r="AA61" s="8"/>
      <c r="AB61" s="8"/>
      <c r="AC61" s="50"/>
      <c r="AD61" s="50"/>
      <c r="AE61" s="50"/>
      <c r="AF61" s="50"/>
      <c r="AG61" s="50"/>
      <c r="AH61" s="50"/>
      <c r="AI61" s="50"/>
      <c r="AJ61" s="50"/>
      <c r="AK61" s="50"/>
      <c r="AL61" s="50"/>
      <c r="AM61" s="50"/>
      <c r="AN61" s="56"/>
      <c r="AO61" s="56"/>
      <c r="AP61" s="56"/>
      <c r="AQ61" s="56"/>
      <c r="AR61" s="56"/>
      <c r="AS61" s="56"/>
      <c r="AT61" s="56"/>
      <c r="AZ61" s="57"/>
      <c r="BA61" s="57"/>
      <c r="BB61" s="57"/>
      <c r="BC61" s="57"/>
      <c r="BD61" s="57"/>
      <c r="BE61" s="57"/>
      <c r="BF61" s="57"/>
      <c r="BG61" s="57"/>
    </row>
    <row r="62" spans="2:61" x14ac:dyDescent="0.25">
      <c r="B62" s="270" t="s">
        <v>178</v>
      </c>
      <c r="C62" s="270"/>
      <c r="D62" s="270"/>
      <c r="E62" s="270"/>
      <c r="F62" s="270"/>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row>
    <row r="63" spans="2:61" s="7" customFormat="1" ht="3.75" customHeight="1" thickBot="1" x14ac:dyDescent="0.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row>
    <row r="64" spans="2:61" ht="10.95" customHeight="1" x14ac:dyDescent="0.25">
      <c r="B64" s="263" t="s">
        <v>48</v>
      </c>
      <c r="C64" s="264"/>
      <c r="D64" s="264"/>
      <c r="E64" s="264"/>
      <c r="F64" s="264"/>
      <c r="G64" s="264"/>
      <c r="H64" s="264"/>
      <c r="I64" s="264"/>
      <c r="J64" s="264"/>
      <c r="K64" s="264"/>
      <c r="L64" s="264"/>
      <c r="M64" s="264"/>
      <c r="N64" s="264"/>
      <c r="O64" s="264"/>
      <c r="P64" s="264"/>
      <c r="Q64" s="264"/>
      <c r="R64" s="264"/>
      <c r="S64" s="265" t="s">
        <v>49</v>
      </c>
      <c r="T64" s="265"/>
      <c r="U64" s="265"/>
      <c r="V64" s="265"/>
      <c r="W64" s="265"/>
      <c r="X64" s="265"/>
      <c r="Y64" s="265"/>
      <c r="Z64" s="265" t="s">
        <v>51</v>
      </c>
      <c r="AA64" s="265"/>
      <c r="AB64" s="265"/>
      <c r="AC64" s="265"/>
      <c r="AD64" s="265"/>
      <c r="AE64" s="265"/>
      <c r="AF64" s="265"/>
      <c r="AG64" s="266" t="s">
        <v>50</v>
      </c>
      <c r="AH64" s="264"/>
      <c r="AI64" s="264"/>
      <c r="AJ64" s="264"/>
      <c r="AK64" s="264"/>
      <c r="AL64" s="264"/>
      <c r="AM64" s="264"/>
      <c r="AN64" s="264"/>
      <c r="AO64" s="264"/>
      <c r="AP64" s="264"/>
      <c r="AQ64" s="264"/>
      <c r="AR64" s="264"/>
      <c r="AS64" s="264"/>
      <c r="AT64" s="264"/>
      <c r="AU64" s="267"/>
      <c r="AV64" s="266" t="s">
        <v>49</v>
      </c>
      <c r="AW64" s="264"/>
      <c r="AX64" s="264"/>
      <c r="AY64" s="264"/>
      <c r="AZ64" s="264"/>
      <c r="BA64" s="264"/>
      <c r="BB64" s="267"/>
      <c r="BC64" s="265" t="s">
        <v>51</v>
      </c>
      <c r="BD64" s="265"/>
      <c r="BE64" s="265"/>
      <c r="BF64" s="265"/>
      <c r="BG64" s="265"/>
      <c r="BH64" s="265"/>
      <c r="BI64" s="268"/>
    </row>
    <row r="65" spans="2:61" s="7" customFormat="1" ht="11.25" customHeight="1" x14ac:dyDescent="0.25">
      <c r="B65" s="291"/>
      <c r="C65" s="235"/>
      <c r="D65" s="235"/>
      <c r="E65" s="235"/>
      <c r="F65" s="235"/>
      <c r="G65" s="235"/>
      <c r="H65" s="235"/>
      <c r="I65" s="235"/>
      <c r="J65" s="235"/>
      <c r="K65" s="235"/>
      <c r="L65" s="235"/>
      <c r="M65" s="235"/>
      <c r="N65" s="235"/>
      <c r="O65" s="235"/>
      <c r="P65" s="235"/>
      <c r="Q65" s="235"/>
      <c r="R65" s="235"/>
      <c r="S65" s="292"/>
      <c r="T65" s="235"/>
      <c r="U65" s="235"/>
      <c r="V65" s="235"/>
      <c r="W65" s="235"/>
      <c r="X65" s="235"/>
      <c r="Y65" s="293"/>
      <c r="Z65" s="292"/>
      <c r="AA65" s="235"/>
      <c r="AB65" s="235"/>
      <c r="AC65" s="235"/>
      <c r="AD65" s="235"/>
      <c r="AE65" s="235"/>
      <c r="AF65" s="293"/>
      <c r="AG65" s="292"/>
      <c r="AH65" s="235"/>
      <c r="AI65" s="235"/>
      <c r="AJ65" s="235"/>
      <c r="AK65" s="235"/>
      <c r="AL65" s="235"/>
      <c r="AM65" s="235"/>
      <c r="AN65" s="235"/>
      <c r="AO65" s="235"/>
      <c r="AP65" s="235"/>
      <c r="AQ65" s="235"/>
      <c r="AR65" s="235"/>
      <c r="AS65" s="235"/>
      <c r="AT65" s="235"/>
      <c r="AU65" s="293"/>
      <c r="AV65" s="294"/>
      <c r="AW65" s="174"/>
      <c r="AX65" s="174"/>
      <c r="AY65" s="174"/>
      <c r="AZ65" s="174"/>
      <c r="BA65" s="174"/>
      <c r="BB65" s="295"/>
      <c r="BC65" s="296"/>
      <c r="BD65" s="296"/>
      <c r="BE65" s="296"/>
      <c r="BF65" s="296"/>
      <c r="BG65" s="296"/>
      <c r="BH65" s="296"/>
      <c r="BI65" s="297"/>
    </row>
    <row r="66" spans="2:61" ht="12.6" customHeight="1" x14ac:dyDescent="0.25">
      <c r="B66" s="281" t="s">
        <v>22</v>
      </c>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3"/>
      <c r="AL66" s="284" t="s">
        <v>49</v>
      </c>
      <c r="AM66" s="282"/>
      <c r="AN66" s="282"/>
      <c r="AO66" s="282"/>
      <c r="AP66" s="282"/>
      <c r="AQ66" s="282"/>
      <c r="AR66" s="282"/>
      <c r="AS66" s="282"/>
      <c r="AT66" s="282"/>
      <c r="AU66" s="282"/>
      <c r="AV66" s="282"/>
      <c r="AW66" s="283"/>
      <c r="AX66" s="284" t="s">
        <v>51</v>
      </c>
      <c r="AY66" s="282"/>
      <c r="AZ66" s="282"/>
      <c r="BA66" s="282"/>
      <c r="BB66" s="282"/>
      <c r="BC66" s="282"/>
      <c r="BD66" s="282"/>
      <c r="BE66" s="282"/>
      <c r="BF66" s="282"/>
      <c r="BG66" s="282"/>
      <c r="BH66" s="282"/>
      <c r="BI66" s="285"/>
    </row>
    <row r="67" spans="2:61" ht="13.8" thickBot="1" x14ac:dyDescent="0.3">
      <c r="B67" s="286"/>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8"/>
      <c r="AL67" s="289"/>
      <c r="AM67" s="287"/>
      <c r="AN67" s="287"/>
      <c r="AO67" s="287"/>
      <c r="AP67" s="287"/>
      <c r="AQ67" s="287"/>
      <c r="AR67" s="287"/>
      <c r="AS67" s="287"/>
      <c r="AT67" s="287"/>
      <c r="AU67" s="287"/>
      <c r="AV67" s="287"/>
      <c r="AW67" s="288"/>
      <c r="AX67" s="289"/>
      <c r="AY67" s="287"/>
      <c r="AZ67" s="287"/>
      <c r="BA67" s="287"/>
      <c r="BB67" s="287"/>
      <c r="BC67" s="287"/>
      <c r="BD67" s="287"/>
      <c r="BE67" s="287"/>
      <c r="BF67" s="287"/>
      <c r="BG67" s="287"/>
      <c r="BH67" s="287"/>
      <c r="BI67" s="290"/>
    </row>
  </sheetData>
  <sheetProtection selectLockedCells="1"/>
  <mergeCells count="310">
    <mergeCell ref="B66:AK66"/>
    <mergeCell ref="AL66:AW66"/>
    <mergeCell ref="AX66:BI66"/>
    <mergeCell ref="B67:AK67"/>
    <mergeCell ref="AL67:AW67"/>
    <mergeCell ref="AX67:BI67"/>
    <mergeCell ref="B65:R65"/>
    <mergeCell ref="S65:Y65"/>
    <mergeCell ref="Z65:AF65"/>
    <mergeCell ref="AG65:AU65"/>
    <mergeCell ref="AV65:BB65"/>
    <mergeCell ref="BC65:BI65"/>
    <mergeCell ref="AV64:BB64"/>
    <mergeCell ref="BC64:BI64"/>
    <mergeCell ref="AR58:AX59"/>
    <mergeCell ref="AZ58:BG59"/>
    <mergeCell ref="D59:K59"/>
    <mergeCell ref="N59:AB59"/>
    <mergeCell ref="AH59:AN59"/>
    <mergeCell ref="B62:F62"/>
    <mergeCell ref="G62:BI62"/>
    <mergeCell ref="B35:C60"/>
    <mergeCell ref="D35:AI35"/>
    <mergeCell ref="AJ35:AO35"/>
    <mergeCell ref="AP35:AT35"/>
    <mergeCell ref="AU35:BB35"/>
    <mergeCell ref="BC35:BI35"/>
    <mergeCell ref="D58:K58"/>
    <mergeCell ref="L58:M59"/>
    <mergeCell ref="N58:AB58"/>
    <mergeCell ref="AD58:AF59"/>
    <mergeCell ref="AH58:AN58"/>
    <mergeCell ref="AO58:AQ59"/>
    <mergeCell ref="B64:R64"/>
    <mergeCell ref="S64:Y64"/>
    <mergeCell ref="Z64:AF64"/>
    <mergeCell ref="AG64:AU64"/>
    <mergeCell ref="AR52:AX53"/>
    <mergeCell ref="AZ52:BG53"/>
    <mergeCell ref="L53:AG53"/>
    <mergeCell ref="AJ53:AN53"/>
    <mergeCell ref="D55:J56"/>
    <mergeCell ref="K55:K56"/>
    <mergeCell ref="L55:AD55"/>
    <mergeCell ref="AE55:AG56"/>
    <mergeCell ref="AH55:AN55"/>
    <mergeCell ref="AO55:AQ56"/>
    <mergeCell ref="D52:I53"/>
    <mergeCell ref="J52:K53"/>
    <mergeCell ref="L52:AG52"/>
    <mergeCell ref="AH52:AI53"/>
    <mergeCell ref="AJ52:AN52"/>
    <mergeCell ref="AO52:AQ53"/>
    <mergeCell ref="AR55:AX56"/>
    <mergeCell ref="AZ55:BG56"/>
    <mergeCell ref="L56:AD56"/>
    <mergeCell ref="AH56:AN56"/>
    <mergeCell ref="AO49:AO50"/>
    <mergeCell ref="AP49:AQ50"/>
    <mergeCell ref="AR49:AX50"/>
    <mergeCell ref="BA49:BG50"/>
    <mergeCell ref="D50:M50"/>
    <mergeCell ref="O50:AG50"/>
    <mergeCell ref="AI50:AN50"/>
    <mergeCell ref="D47:H47"/>
    <mergeCell ref="I47:AT47"/>
    <mergeCell ref="AU47:AX47"/>
    <mergeCell ref="AY47:BF47"/>
    <mergeCell ref="BG47:BI47"/>
    <mergeCell ref="D49:M49"/>
    <mergeCell ref="N49:N50"/>
    <mergeCell ref="O49:AG49"/>
    <mergeCell ref="AH49:AH50"/>
    <mergeCell ref="AI49:AN49"/>
    <mergeCell ref="D41:N41"/>
    <mergeCell ref="O41:AA41"/>
    <mergeCell ref="AB41:AO41"/>
    <mergeCell ref="AQ41:BI41"/>
    <mergeCell ref="BB43:BD43"/>
    <mergeCell ref="BF43:BI43"/>
    <mergeCell ref="D45:I45"/>
    <mergeCell ref="J45:M45"/>
    <mergeCell ref="N45:P45"/>
    <mergeCell ref="T45:W45"/>
    <mergeCell ref="X45:AA45"/>
    <mergeCell ref="D42:BI42"/>
    <mergeCell ref="E43:I43"/>
    <mergeCell ref="J43:L43"/>
    <mergeCell ref="N43:R43"/>
    <mergeCell ref="S43:U43"/>
    <mergeCell ref="W43:Z43"/>
    <mergeCell ref="AA43:AC43"/>
    <mergeCell ref="AF43:AH43"/>
    <mergeCell ref="AI43:AL43"/>
    <mergeCell ref="AM43:BA43"/>
    <mergeCell ref="Q38:T38"/>
    <mergeCell ref="U38:AC38"/>
    <mergeCell ref="AD38:AG38"/>
    <mergeCell ref="AH38:AK38"/>
    <mergeCell ref="AL38:AT38"/>
    <mergeCell ref="AU38:AV38"/>
    <mergeCell ref="AW38:BE38"/>
    <mergeCell ref="D40:N40"/>
    <mergeCell ref="AB40:AO40"/>
    <mergeCell ref="AQ40:BI40"/>
    <mergeCell ref="AW36:AY36"/>
    <mergeCell ref="AZ36:BA36"/>
    <mergeCell ref="BC36:BI36"/>
    <mergeCell ref="D37:J37"/>
    <mergeCell ref="K37:N37"/>
    <mergeCell ref="O37:Q37"/>
    <mergeCell ref="R37:S37"/>
    <mergeCell ref="T37:V37"/>
    <mergeCell ref="W37:X37"/>
    <mergeCell ref="Y37:AB37"/>
    <mergeCell ref="D36:AI36"/>
    <mergeCell ref="AJ36:AO36"/>
    <mergeCell ref="AP36:AT36"/>
    <mergeCell ref="AU36:AV36"/>
    <mergeCell ref="AC37:AD37"/>
    <mergeCell ref="AE37:AP37"/>
    <mergeCell ref="AQ37:AT37"/>
    <mergeCell ref="AU37:BD37"/>
    <mergeCell ref="BE37:BI37"/>
    <mergeCell ref="AG28:AS28"/>
    <mergeCell ref="AT28:BH28"/>
    <mergeCell ref="D30:K30"/>
    <mergeCell ref="L30:S30"/>
    <mergeCell ref="T30:Z30"/>
    <mergeCell ref="AA30:AF30"/>
    <mergeCell ref="AG30:BH30"/>
    <mergeCell ref="D32:T32"/>
    <mergeCell ref="U32:AB32"/>
    <mergeCell ref="AC32:AF32"/>
    <mergeCell ref="AH32:AX32"/>
    <mergeCell ref="AY32:BH32"/>
    <mergeCell ref="AS25:AZ25"/>
    <mergeCell ref="BA25:BH25"/>
    <mergeCell ref="D26:K26"/>
    <mergeCell ref="L26:S26"/>
    <mergeCell ref="T26:Z26"/>
    <mergeCell ref="AA26:AF26"/>
    <mergeCell ref="AG26:AJ26"/>
    <mergeCell ref="AK26:AR26"/>
    <mergeCell ref="AS26:AZ26"/>
    <mergeCell ref="BA26:BH26"/>
    <mergeCell ref="B24:C33"/>
    <mergeCell ref="D25:K25"/>
    <mergeCell ref="L25:S25"/>
    <mergeCell ref="T25:Z25"/>
    <mergeCell ref="AA25:AF25"/>
    <mergeCell ref="AK25:AR25"/>
    <mergeCell ref="D27:K27"/>
    <mergeCell ref="L27:S27"/>
    <mergeCell ref="T27:Z27"/>
    <mergeCell ref="AA27:AF27"/>
    <mergeCell ref="D29:K29"/>
    <mergeCell ref="L29:S29"/>
    <mergeCell ref="T29:Z29"/>
    <mergeCell ref="AA29:AF29"/>
    <mergeCell ref="AG29:AK29"/>
    <mergeCell ref="AL29:BH29"/>
    <mergeCell ref="AG27:AJ27"/>
    <mergeCell ref="AK27:AR27"/>
    <mergeCell ref="AS27:AZ27"/>
    <mergeCell ref="BA27:BH27"/>
    <mergeCell ref="D28:K28"/>
    <mergeCell ref="L28:S28"/>
    <mergeCell ref="T28:Z28"/>
    <mergeCell ref="AA28:AF28"/>
    <mergeCell ref="T17:Z17"/>
    <mergeCell ref="AA17:AB17"/>
    <mergeCell ref="AC17:AJ17"/>
    <mergeCell ref="AA19:AB19"/>
    <mergeCell ref="AC19:AJ19"/>
    <mergeCell ref="AK19:AO19"/>
    <mergeCell ref="BC19:BG19"/>
    <mergeCell ref="BH19:BI19"/>
    <mergeCell ref="L21:Q21"/>
    <mergeCell ref="T21:Y21"/>
    <mergeCell ref="AN21:AY21"/>
    <mergeCell ref="AZ21:BH21"/>
    <mergeCell ref="K16:Q16"/>
    <mergeCell ref="R16:S16"/>
    <mergeCell ref="T16:Z16"/>
    <mergeCell ref="AA16:AB16"/>
    <mergeCell ref="AC16:AJ16"/>
    <mergeCell ref="AR16:BB17"/>
    <mergeCell ref="BC16:BG16"/>
    <mergeCell ref="D19:J19"/>
    <mergeCell ref="K19:L19"/>
    <mergeCell ref="M19:Q19"/>
    <mergeCell ref="R19:S19"/>
    <mergeCell ref="T19:U19"/>
    <mergeCell ref="V19:Z19"/>
    <mergeCell ref="BC17:BG17"/>
    <mergeCell ref="D18:J18"/>
    <mergeCell ref="K18:Q18"/>
    <mergeCell ref="R18:S18"/>
    <mergeCell ref="T18:Z18"/>
    <mergeCell ref="AA18:AB18"/>
    <mergeCell ref="AC18:AJ18"/>
    <mergeCell ref="AK18:BI18"/>
    <mergeCell ref="D17:J17"/>
    <mergeCell ref="K17:Q17"/>
    <mergeCell ref="R17:S17"/>
    <mergeCell ref="BA14:BG14"/>
    <mergeCell ref="BH14:BI14"/>
    <mergeCell ref="D15:J15"/>
    <mergeCell ref="K15:Q15"/>
    <mergeCell ref="R15:S15"/>
    <mergeCell ref="T15:Z15"/>
    <mergeCell ref="AA15:AB15"/>
    <mergeCell ref="AC15:AJ15"/>
    <mergeCell ref="AK15:AZ15"/>
    <mergeCell ref="BA15:BG15"/>
    <mergeCell ref="BH15:BI15"/>
    <mergeCell ref="BP12:BQ12"/>
    <mergeCell ref="D13:J13"/>
    <mergeCell ref="K13:Q13"/>
    <mergeCell ref="R13:S13"/>
    <mergeCell ref="T13:Z13"/>
    <mergeCell ref="AA13:AB13"/>
    <mergeCell ref="AP13:AU13"/>
    <mergeCell ref="AV13:AZ13"/>
    <mergeCell ref="BA13:BG13"/>
    <mergeCell ref="BH13:BI13"/>
    <mergeCell ref="AP11:AU11"/>
    <mergeCell ref="AV11:AZ11"/>
    <mergeCell ref="BA11:BG11"/>
    <mergeCell ref="BH11:BI11"/>
    <mergeCell ref="D12:J12"/>
    <mergeCell ref="K12:Q12"/>
    <mergeCell ref="R12:S12"/>
    <mergeCell ref="T12:Z12"/>
    <mergeCell ref="AA12:AB12"/>
    <mergeCell ref="AC12:AJ12"/>
    <mergeCell ref="AP12:AU12"/>
    <mergeCell ref="AV12:AZ12"/>
    <mergeCell ref="BA12:BG12"/>
    <mergeCell ref="BH12:BI12"/>
    <mergeCell ref="AP9:AU9"/>
    <mergeCell ref="AV9:AZ9"/>
    <mergeCell ref="BA9:BI9"/>
    <mergeCell ref="D10:J10"/>
    <mergeCell ref="K10:Q10"/>
    <mergeCell ref="R10:S10"/>
    <mergeCell ref="T10:Z10"/>
    <mergeCell ref="AA10:AB10"/>
    <mergeCell ref="AC10:AJ10"/>
    <mergeCell ref="AK10:AO10"/>
    <mergeCell ref="AP10:AU10"/>
    <mergeCell ref="AV10:AZ10"/>
    <mergeCell ref="BA10:BG10"/>
    <mergeCell ref="BH10:BI10"/>
    <mergeCell ref="B9:C22"/>
    <mergeCell ref="D9:J9"/>
    <mergeCell ref="K9:S9"/>
    <mergeCell ref="T9:AB9"/>
    <mergeCell ref="AC9:AJ9"/>
    <mergeCell ref="AK9:AO9"/>
    <mergeCell ref="AK11:AO11"/>
    <mergeCell ref="AK12:AO12"/>
    <mergeCell ref="AC13:AJ13"/>
    <mergeCell ref="AK13:AO13"/>
    <mergeCell ref="D11:J11"/>
    <mergeCell ref="K11:Q11"/>
    <mergeCell ref="R11:S11"/>
    <mergeCell ref="T11:Z11"/>
    <mergeCell ref="AA11:AB11"/>
    <mergeCell ref="AC11:AJ11"/>
    <mergeCell ref="D14:J14"/>
    <mergeCell ref="K14:Q14"/>
    <mergeCell ref="R14:S14"/>
    <mergeCell ref="T14:Z14"/>
    <mergeCell ref="AA14:AB14"/>
    <mergeCell ref="AC14:AJ14"/>
    <mergeCell ref="AK14:AZ14"/>
    <mergeCell ref="D16:J16"/>
    <mergeCell ref="BA6:BI6"/>
    <mergeCell ref="B7:N7"/>
    <mergeCell ref="O7:R7"/>
    <mergeCell ref="S7:U7"/>
    <mergeCell ref="V7:AE7"/>
    <mergeCell ref="AF7:AM7"/>
    <mergeCell ref="AN7:AT7"/>
    <mergeCell ref="AU7:AZ7"/>
    <mergeCell ref="BA7:BI7"/>
    <mergeCell ref="B6:N6"/>
    <mergeCell ref="O6:U6"/>
    <mergeCell ref="V6:AE6"/>
    <mergeCell ref="AF6:AM6"/>
    <mergeCell ref="AN6:AT6"/>
    <mergeCell ref="AU6:AZ6"/>
    <mergeCell ref="B5:G5"/>
    <mergeCell ref="H5:Q5"/>
    <mergeCell ref="R5:AK5"/>
    <mergeCell ref="AL5:AT5"/>
    <mergeCell ref="AU5:AZ5"/>
    <mergeCell ref="BA5:BI5"/>
    <mergeCell ref="B1:K2"/>
    <mergeCell ref="L1:AY2"/>
    <mergeCell ref="AZ1:BI1"/>
    <mergeCell ref="AZ2:BI2"/>
    <mergeCell ref="B4:G4"/>
    <mergeCell ref="H4:Q4"/>
    <mergeCell ref="R4:AK4"/>
    <mergeCell ref="AL4:AT4"/>
    <mergeCell ref="AU4:AZ4"/>
    <mergeCell ref="BA4:BI4"/>
  </mergeCells>
  <conditionalFormatting sqref="AR58:AX59">
    <cfRule type="cellIs" dxfId="0" priority="10" operator="greaterThan">
      <formula>$AQ$41</formula>
    </cfRule>
  </conditionalFormatting>
  <printOptions horizontalCentered="1"/>
  <pageMargins left="0.25" right="0.25" top="0.25" bottom="0.25" header="0.25" footer="0.5"/>
  <pageSetup scale="96"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B584F15-405B-4956-ACF3-59ED9A6CBCE7}">
          <x14:formula1>
            <xm:f>List!$A$2:$A$11</xm:f>
          </x14:formula1>
          <xm:sqref>O7:R7</xm:sqref>
        </x14:dataValidation>
        <x14:dataValidation type="list" allowBlank="1" showInputMessage="1" showErrorMessage="1" xr:uid="{79F787CA-1903-4C78-8468-C8C81B5C0921}">
          <x14:formula1>
            <xm:f>List!$C$2:$C$5</xm:f>
          </x14:formula1>
          <xm:sqref>S7:U7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9"/>
  <sheetViews>
    <sheetView topLeftCell="A19" zoomScaleNormal="100" workbookViewId="0">
      <selection activeCell="B19" sqref="B19:J19"/>
    </sheetView>
  </sheetViews>
  <sheetFormatPr defaultColWidth="8.88671875" defaultRowHeight="13.2" x14ac:dyDescent="0.25"/>
  <cols>
    <col min="1" max="1" width="4.33203125" style="5" customWidth="1"/>
    <col min="2" max="2" width="8.88671875" style="4"/>
    <col min="3" max="16384" width="8.88671875" style="2"/>
  </cols>
  <sheetData>
    <row r="1" spans="1:20" ht="28.95" customHeight="1" x14ac:dyDescent="0.25">
      <c r="A1" s="300" t="s">
        <v>80</v>
      </c>
      <c r="B1" s="300"/>
      <c r="C1" s="300"/>
      <c r="D1" s="300"/>
      <c r="E1" s="300"/>
      <c r="F1" s="300"/>
      <c r="G1" s="300"/>
      <c r="H1" s="300"/>
      <c r="I1" s="300"/>
      <c r="J1" s="300"/>
    </row>
    <row r="2" spans="1:20" ht="142.94999999999999" customHeight="1" x14ac:dyDescent="0.25">
      <c r="A2" s="299" t="s">
        <v>121</v>
      </c>
      <c r="B2" s="299"/>
      <c r="C2" s="299"/>
      <c r="D2" s="299"/>
      <c r="E2" s="299"/>
      <c r="F2" s="299"/>
      <c r="G2" s="299"/>
      <c r="H2" s="299"/>
      <c r="I2" s="299"/>
      <c r="J2" s="299"/>
    </row>
    <row r="3" spans="1:20" ht="14.4" x14ac:dyDescent="0.25">
      <c r="A3" s="5">
        <v>1</v>
      </c>
      <c r="B3" s="298" t="s">
        <v>115</v>
      </c>
      <c r="C3" s="298"/>
      <c r="D3" s="298"/>
      <c r="E3" s="298"/>
      <c r="F3" s="298"/>
      <c r="G3" s="298"/>
      <c r="H3" s="298"/>
      <c r="I3" s="298"/>
      <c r="J3" s="298"/>
    </row>
    <row r="4" spans="1:20" ht="14.4" x14ac:dyDescent="0.25">
      <c r="A4" s="5">
        <v>2</v>
      </c>
      <c r="B4" s="298" t="s">
        <v>114</v>
      </c>
      <c r="C4" s="298"/>
      <c r="D4" s="298"/>
      <c r="E4" s="298"/>
      <c r="F4" s="298"/>
      <c r="G4" s="298"/>
      <c r="H4" s="298"/>
      <c r="I4" s="298"/>
      <c r="J4" s="298"/>
    </row>
    <row r="5" spans="1:20" s="3" customFormat="1" ht="33" customHeight="1" x14ac:dyDescent="0.25">
      <c r="A5" s="5">
        <v>3</v>
      </c>
      <c r="B5" s="298" t="s">
        <v>113</v>
      </c>
      <c r="C5" s="298"/>
      <c r="D5" s="298"/>
      <c r="E5" s="298"/>
      <c r="F5" s="298"/>
      <c r="G5" s="298"/>
      <c r="H5" s="298"/>
      <c r="I5" s="298"/>
      <c r="J5" s="298"/>
    </row>
    <row r="6" spans="1:20" ht="45.6" customHeight="1" x14ac:dyDescent="0.25">
      <c r="A6" s="5">
        <v>4</v>
      </c>
      <c r="B6" s="298" t="s">
        <v>112</v>
      </c>
      <c r="C6" s="298"/>
      <c r="D6" s="298"/>
      <c r="E6" s="298"/>
      <c r="F6" s="298"/>
      <c r="G6" s="298"/>
      <c r="H6" s="298"/>
      <c r="I6" s="298"/>
      <c r="J6" s="298"/>
    </row>
    <row r="7" spans="1:20" ht="14.4" customHeight="1" x14ac:dyDescent="0.25">
      <c r="A7" s="5">
        <v>5</v>
      </c>
      <c r="B7" s="298" t="s">
        <v>111</v>
      </c>
      <c r="C7" s="298"/>
      <c r="D7" s="298"/>
      <c r="E7" s="298"/>
      <c r="F7" s="298"/>
      <c r="G7" s="298"/>
      <c r="H7" s="298"/>
      <c r="I7" s="298"/>
      <c r="J7" s="298"/>
    </row>
    <row r="8" spans="1:20" ht="36" customHeight="1" x14ac:dyDescent="0.25">
      <c r="A8" s="5">
        <v>6</v>
      </c>
      <c r="B8" s="299" t="s">
        <v>110</v>
      </c>
      <c r="C8" s="299"/>
      <c r="D8" s="299"/>
      <c r="E8" s="299"/>
      <c r="F8" s="299"/>
      <c r="G8" s="299"/>
      <c r="H8" s="299"/>
      <c r="I8" s="299"/>
      <c r="J8" s="299"/>
    </row>
    <row r="9" spans="1:20" ht="48" customHeight="1" x14ac:dyDescent="0.25">
      <c r="A9" s="5">
        <v>7</v>
      </c>
      <c r="B9" s="298" t="s">
        <v>109</v>
      </c>
      <c r="C9" s="298"/>
      <c r="D9" s="298"/>
      <c r="E9" s="298"/>
      <c r="F9" s="298"/>
      <c r="G9" s="298"/>
      <c r="H9" s="298"/>
      <c r="I9" s="298"/>
      <c r="J9" s="298"/>
    </row>
    <row r="10" spans="1:20" ht="279.60000000000002" customHeight="1" x14ac:dyDescent="0.25">
      <c r="A10" s="5">
        <v>8</v>
      </c>
      <c r="B10" s="298" t="s">
        <v>122</v>
      </c>
      <c r="C10" s="298"/>
      <c r="D10" s="298"/>
      <c r="E10" s="298"/>
      <c r="F10" s="298"/>
      <c r="G10" s="298"/>
      <c r="H10" s="298"/>
      <c r="I10" s="298"/>
      <c r="J10" s="298"/>
      <c r="L10" s="298"/>
      <c r="M10" s="298"/>
      <c r="N10" s="298"/>
      <c r="O10" s="298"/>
      <c r="P10" s="298"/>
      <c r="Q10" s="298"/>
      <c r="R10" s="298"/>
      <c r="S10" s="298"/>
      <c r="T10" s="298"/>
    </row>
    <row r="11" spans="1:20" ht="113.4" customHeight="1" x14ac:dyDescent="0.25">
      <c r="A11" s="5">
        <v>9</v>
      </c>
      <c r="B11" s="298" t="s">
        <v>108</v>
      </c>
      <c r="C11" s="298"/>
      <c r="D11" s="298"/>
      <c r="E11" s="298"/>
      <c r="F11" s="298"/>
      <c r="G11" s="298"/>
      <c r="H11" s="298"/>
      <c r="I11" s="298"/>
      <c r="J11" s="298"/>
    </row>
    <row r="12" spans="1:20" ht="33" customHeight="1" x14ac:dyDescent="0.25">
      <c r="A12" s="5">
        <v>10</v>
      </c>
      <c r="B12" s="298" t="s">
        <v>123</v>
      </c>
      <c r="C12" s="298"/>
      <c r="D12" s="298"/>
      <c r="E12" s="298"/>
      <c r="F12" s="298"/>
      <c r="G12" s="298"/>
      <c r="H12" s="298"/>
      <c r="I12" s="298"/>
      <c r="J12" s="298"/>
    </row>
    <row r="13" spans="1:20" ht="31.2" customHeight="1" x14ac:dyDescent="0.25">
      <c r="A13" s="5">
        <v>11</v>
      </c>
      <c r="B13" s="298" t="s">
        <v>107</v>
      </c>
      <c r="C13" s="298"/>
      <c r="D13" s="298"/>
      <c r="E13" s="298"/>
      <c r="F13" s="298"/>
      <c r="G13" s="298"/>
      <c r="H13" s="298"/>
      <c r="I13" s="298"/>
      <c r="J13" s="298"/>
    </row>
    <row r="14" spans="1:20" ht="64.95" customHeight="1" x14ac:dyDescent="0.25">
      <c r="A14" s="5">
        <v>12</v>
      </c>
      <c r="B14" s="298" t="s">
        <v>106</v>
      </c>
      <c r="C14" s="298"/>
      <c r="D14" s="298"/>
      <c r="E14" s="298"/>
      <c r="F14" s="298"/>
      <c r="G14" s="298"/>
      <c r="H14" s="298"/>
      <c r="I14" s="298"/>
      <c r="J14" s="298"/>
    </row>
    <row r="15" spans="1:20" ht="37.200000000000003" customHeight="1" x14ac:dyDescent="0.25">
      <c r="A15" s="5">
        <v>13</v>
      </c>
      <c r="B15" s="298" t="s">
        <v>105</v>
      </c>
      <c r="C15" s="298"/>
      <c r="D15" s="298"/>
      <c r="E15" s="298"/>
      <c r="F15" s="298"/>
      <c r="G15" s="298"/>
      <c r="H15" s="298"/>
      <c r="I15" s="298"/>
      <c r="J15" s="298"/>
    </row>
    <row r="16" spans="1:20" ht="96" customHeight="1" x14ac:dyDescent="0.25">
      <c r="A16" s="5">
        <v>14</v>
      </c>
      <c r="B16" s="298" t="s">
        <v>104</v>
      </c>
      <c r="C16" s="298"/>
      <c r="D16" s="298"/>
      <c r="E16" s="298"/>
      <c r="F16" s="298"/>
      <c r="G16" s="298"/>
      <c r="H16" s="298"/>
      <c r="I16" s="298"/>
      <c r="J16" s="298"/>
    </row>
    <row r="17" spans="1:10" ht="86.4" customHeight="1" x14ac:dyDescent="0.25">
      <c r="A17" s="5">
        <v>15</v>
      </c>
      <c r="B17" s="298" t="s">
        <v>103</v>
      </c>
      <c r="C17" s="298"/>
      <c r="D17" s="298"/>
      <c r="E17" s="298"/>
      <c r="F17" s="298"/>
      <c r="G17" s="298"/>
      <c r="H17" s="298"/>
      <c r="I17" s="298"/>
      <c r="J17" s="298"/>
    </row>
    <row r="18" spans="1:10" ht="74.400000000000006" customHeight="1" x14ac:dyDescent="0.25">
      <c r="A18" s="5">
        <v>16</v>
      </c>
      <c r="B18" s="302" t="s">
        <v>124</v>
      </c>
      <c r="C18" s="298"/>
      <c r="D18" s="298"/>
      <c r="E18" s="298"/>
      <c r="F18" s="298"/>
      <c r="G18" s="298"/>
      <c r="H18" s="298"/>
      <c r="I18" s="298"/>
      <c r="J18" s="298"/>
    </row>
    <row r="19" spans="1:10" ht="109.2" customHeight="1" x14ac:dyDescent="0.25">
      <c r="A19" s="5">
        <v>17</v>
      </c>
      <c r="B19" s="298" t="s">
        <v>125</v>
      </c>
      <c r="C19" s="298"/>
      <c r="D19" s="298"/>
      <c r="E19" s="298"/>
      <c r="F19" s="298"/>
      <c r="G19" s="298"/>
      <c r="H19" s="298"/>
      <c r="I19" s="298"/>
      <c r="J19" s="298"/>
    </row>
    <row r="20" spans="1:10" ht="36.6" customHeight="1" x14ac:dyDescent="0.25">
      <c r="A20" s="5">
        <v>18</v>
      </c>
      <c r="B20" s="298" t="s">
        <v>179</v>
      </c>
      <c r="C20" s="298"/>
      <c r="D20" s="298"/>
      <c r="E20" s="298"/>
      <c r="F20" s="298"/>
      <c r="G20" s="298"/>
      <c r="H20" s="298"/>
      <c r="I20" s="298"/>
      <c r="J20" s="298"/>
    </row>
    <row r="21" spans="1:10" ht="51.6" customHeight="1" x14ac:dyDescent="0.25">
      <c r="A21" s="5">
        <v>19</v>
      </c>
      <c r="B21" s="298" t="s">
        <v>102</v>
      </c>
      <c r="C21" s="298"/>
      <c r="D21" s="298"/>
      <c r="E21" s="298"/>
      <c r="F21" s="298"/>
      <c r="G21" s="298"/>
      <c r="H21" s="298"/>
      <c r="I21" s="298"/>
      <c r="J21" s="298"/>
    </row>
    <row r="22" spans="1:10" ht="49.2" customHeight="1" x14ac:dyDescent="0.25">
      <c r="A22" s="5">
        <v>20</v>
      </c>
      <c r="B22" s="298" t="s">
        <v>101</v>
      </c>
      <c r="C22" s="298"/>
      <c r="D22" s="298"/>
      <c r="E22" s="298"/>
      <c r="F22" s="298"/>
      <c r="G22" s="298"/>
      <c r="H22" s="298"/>
      <c r="I22" s="298"/>
      <c r="J22" s="298"/>
    </row>
    <row r="23" spans="1:10" ht="51.6" customHeight="1" x14ac:dyDescent="0.25">
      <c r="A23" s="5">
        <v>21</v>
      </c>
      <c r="B23" s="298" t="s">
        <v>100</v>
      </c>
      <c r="C23" s="298"/>
      <c r="D23" s="298"/>
      <c r="E23" s="298"/>
      <c r="F23" s="298"/>
      <c r="G23" s="298"/>
      <c r="H23" s="298"/>
      <c r="I23" s="298"/>
      <c r="J23" s="298"/>
    </row>
    <row r="24" spans="1:10" ht="91.2" customHeight="1" x14ac:dyDescent="0.25">
      <c r="A24" s="5">
        <v>22</v>
      </c>
      <c r="B24" s="298" t="s">
        <v>126</v>
      </c>
      <c r="C24" s="298"/>
      <c r="D24" s="298"/>
      <c r="E24" s="298"/>
      <c r="F24" s="298"/>
      <c r="G24" s="298"/>
      <c r="H24" s="298"/>
      <c r="I24" s="298"/>
      <c r="J24" s="298"/>
    </row>
    <row r="25" spans="1:10" ht="106.2" customHeight="1" x14ac:dyDescent="0.25">
      <c r="A25" s="5">
        <v>23</v>
      </c>
      <c r="B25" s="298" t="s">
        <v>127</v>
      </c>
      <c r="C25" s="298"/>
      <c r="D25" s="298"/>
      <c r="E25" s="298"/>
      <c r="F25" s="298"/>
      <c r="G25" s="298"/>
      <c r="H25" s="298"/>
      <c r="I25" s="298"/>
      <c r="J25" s="298"/>
    </row>
    <row r="26" spans="1:10" ht="63" customHeight="1" x14ac:dyDescent="0.25">
      <c r="A26" s="5">
        <v>24</v>
      </c>
      <c r="B26" s="298" t="s">
        <v>99</v>
      </c>
      <c r="C26" s="298"/>
      <c r="D26" s="298"/>
      <c r="E26" s="298"/>
      <c r="F26" s="298"/>
      <c r="G26" s="298"/>
      <c r="H26" s="298"/>
      <c r="I26" s="298"/>
      <c r="J26" s="298"/>
    </row>
    <row r="27" spans="1:10" ht="70.2" customHeight="1" x14ac:dyDescent="0.25">
      <c r="A27" s="5">
        <v>25</v>
      </c>
      <c r="B27" s="298" t="s">
        <v>98</v>
      </c>
      <c r="C27" s="298"/>
      <c r="D27" s="298"/>
      <c r="E27" s="298"/>
      <c r="F27" s="298"/>
      <c r="G27" s="298"/>
      <c r="H27" s="298"/>
      <c r="I27" s="298"/>
      <c r="J27" s="298"/>
    </row>
    <row r="28" spans="1:10" ht="91.2" customHeight="1" x14ac:dyDescent="0.25">
      <c r="A28" s="5">
        <v>26</v>
      </c>
      <c r="B28" s="298" t="s">
        <v>97</v>
      </c>
      <c r="C28" s="298"/>
      <c r="D28" s="298"/>
      <c r="E28" s="298"/>
      <c r="F28" s="298"/>
      <c r="G28" s="298"/>
      <c r="H28" s="298"/>
      <c r="I28" s="298"/>
      <c r="J28" s="298"/>
    </row>
    <row r="29" spans="1:10" ht="63" customHeight="1" x14ac:dyDescent="0.25">
      <c r="A29" s="5">
        <v>27</v>
      </c>
      <c r="B29" s="299" t="s">
        <v>96</v>
      </c>
      <c r="C29" s="299"/>
      <c r="D29" s="299"/>
      <c r="E29" s="299"/>
      <c r="F29" s="299"/>
      <c r="G29" s="299"/>
      <c r="H29" s="299"/>
      <c r="I29" s="299"/>
      <c r="J29" s="299"/>
    </row>
    <row r="30" spans="1:10" ht="134.4" customHeight="1" x14ac:dyDescent="0.25">
      <c r="A30" s="5">
        <v>28</v>
      </c>
      <c r="B30" s="299" t="s">
        <v>95</v>
      </c>
      <c r="C30" s="299"/>
      <c r="D30" s="299"/>
      <c r="E30" s="299"/>
      <c r="F30" s="299"/>
      <c r="G30" s="299"/>
      <c r="H30" s="299"/>
      <c r="I30" s="299"/>
      <c r="J30" s="299"/>
    </row>
    <row r="31" spans="1:10" ht="66" customHeight="1" x14ac:dyDescent="0.25">
      <c r="A31" s="5">
        <v>29</v>
      </c>
      <c r="B31" s="298" t="s">
        <v>94</v>
      </c>
      <c r="C31" s="298"/>
      <c r="D31" s="298"/>
      <c r="E31" s="298"/>
      <c r="F31" s="298"/>
      <c r="G31" s="298"/>
      <c r="H31" s="298"/>
      <c r="I31" s="298"/>
      <c r="J31" s="298"/>
    </row>
    <row r="32" spans="1:10" ht="78.599999999999994" customHeight="1" x14ac:dyDescent="0.25">
      <c r="A32" s="5">
        <v>30</v>
      </c>
      <c r="B32" s="299" t="s">
        <v>132</v>
      </c>
      <c r="C32" s="299"/>
      <c r="D32" s="299"/>
      <c r="E32" s="299"/>
      <c r="F32" s="299"/>
      <c r="G32" s="299"/>
      <c r="H32" s="299"/>
      <c r="I32" s="299"/>
      <c r="J32" s="299"/>
    </row>
    <row r="33" spans="1:10" ht="89.4" customHeight="1" x14ac:dyDescent="0.25">
      <c r="A33" s="5">
        <v>31</v>
      </c>
      <c r="B33" s="299" t="s">
        <v>93</v>
      </c>
      <c r="C33" s="299"/>
      <c r="D33" s="299"/>
      <c r="E33" s="299"/>
      <c r="F33" s="299"/>
      <c r="G33" s="299"/>
      <c r="H33" s="299"/>
      <c r="I33" s="299"/>
      <c r="J33" s="299"/>
    </row>
    <row r="34" spans="1:10" ht="78.599999999999994" customHeight="1" x14ac:dyDescent="0.25">
      <c r="A34" s="5">
        <v>32</v>
      </c>
      <c r="B34" s="299" t="s">
        <v>92</v>
      </c>
      <c r="C34" s="299"/>
      <c r="D34" s="299"/>
      <c r="E34" s="299"/>
      <c r="F34" s="299"/>
      <c r="G34" s="299"/>
      <c r="H34" s="299"/>
      <c r="I34" s="299"/>
      <c r="J34" s="299"/>
    </row>
    <row r="35" spans="1:10" ht="33.6" customHeight="1" x14ac:dyDescent="0.25">
      <c r="A35" s="5">
        <v>33</v>
      </c>
      <c r="B35" s="299" t="s">
        <v>128</v>
      </c>
      <c r="C35" s="299"/>
      <c r="D35" s="299"/>
      <c r="E35" s="299"/>
      <c r="F35" s="299"/>
      <c r="G35" s="299"/>
      <c r="H35" s="299"/>
      <c r="I35" s="299"/>
      <c r="J35" s="299"/>
    </row>
    <row r="36" spans="1:10" ht="32.4" customHeight="1" x14ac:dyDescent="0.25">
      <c r="A36" s="5">
        <v>34</v>
      </c>
      <c r="B36" s="299" t="s">
        <v>91</v>
      </c>
      <c r="C36" s="299"/>
      <c r="D36" s="299"/>
      <c r="E36" s="299"/>
      <c r="F36" s="299"/>
      <c r="G36" s="299"/>
      <c r="H36" s="299"/>
      <c r="I36" s="299"/>
      <c r="J36" s="299"/>
    </row>
    <row r="37" spans="1:10" ht="104.4" customHeight="1" x14ac:dyDescent="0.25">
      <c r="A37" s="5">
        <v>35</v>
      </c>
      <c r="B37" s="299" t="s">
        <v>90</v>
      </c>
      <c r="C37" s="299"/>
      <c r="D37" s="299"/>
      <c r="E37" s="299"/>
      <c r="F37" s="299"/>
      <c r="G37" s="299"/>
      <c r="H37" s="299"/>
      <c r="I37" s="299"/>
      <c r="J37" s="299"/>
    </row>
    <row r="38" spans="1:10" ht="76.2" customHeight="1" x14ac:dyDescent="0.25">
      <c r="A38" s="5">
        <v>36</v>
      </c>
      <c r="B38" s="299" t="s">
        <v>89</v>
      </c>
      <c r="C38" s="299"/>
      <c r="D38" s="299"/>
      <c r="E38" s="299"/>
      <c r="F38" s="299"/>
      <c r="G38" s="299"/>
      <c r="H38" s="299"/>
      <c r="I38" s="299"/>
      <c r="J38" s="299"/>
    </row>
    <row r="39" spans="1:10" ht="31.95" customHeight="1" x14ac:dyDescent="0.25">
      <c r="A39" s="5">
        <v>37</v>
      </c>
      <c r="B39" s="301" t="s">
        <v>131</v>
      </c>
      <c r="C39" s="301"/>
      <c r="D39" s="301"/>
      <c r="E39" s="301"/>
      <c r="F39" s="301"/>
      <c r="G39" s="301"/>
      <c r="H39" s="301"/>
      <c r="I39" s="301"/>
      <c r="J39" s="301"/>
    </row>
    <row r="40" spans="1:10" ht="34.200000000000003" customHeight="1" x14ac:dyDescent="0.25">
      <c r="A40" s="5">
        <v>38</v>
      </c>
      <c r="B40" s="299" t="s">
        <v>88</v>
      </c>
      <c r="C40" s="299"/>
      <c r="D40" s="299"/>
      <c r="E40" s="299"/>
      <c r="F40" s="299"/>
      <c r="G40" s="299"/>
      <c r="H40" s="299"/>
      <c r="I40" s="299"/>
      <c r="J40" s="299"/>
    </row>
    <row r="41" spans="1:10" ht="49.2" customHeight="1" x14ac:dyDescent="0.25">
      <c r="A41" s="5">
        <v>39</v>
      </c>
      <c r="B41" s="299" t="s">
        <v>87</v>
      </c>
      <c r="C41" s="299"/>
      <c r="D41" s="299"/>
      <c r="E41" s="299"/>
      <c r="F41" s="299"/>
      <c r="G41" s="299"/>
      <c r="H41" s="299"/>
      <c r="I41" s="299"/>
      <c r="J41" s="299"/>
    </row>
    <row r="42" spans="1:10" ht="61.95" customHeight="1" x14ac:dyDescent="0.25">
      <c r="A42" s="5">
        <v>40</v>
      </c>
      <c r="B42" s="299" t="s">
        <v>86</v>
      </c>
      <c r="C42" s="299"/>
      <c r="D42" s="299"/>
      <c r="E42" s="299"/>
      <c r="F42" s="299"/>
      <c r="G42" s="299"/>
      <c r="H42" s="299"/>
      <c r="I42" s="299"/>
      <c r="J42" s="299"/>
    </row>
    <row r="43" spans="1:10" ht="100.2" customHeight="1" x14ac:dyDescent="0.25">
      <c r="A43" s="5">
        <v>41</v>
      </c>
      <c r="B43" s="299" t="s">
        <v>85</v>
      </c>
      <c r="C43" s="299"/>
      <c r="D43" s="299"/>
      <c r="E43" s="299"/>
      <c r="F43" s="299"/>
      <c r="G43" s="299"/>
      <c r="H43" s="299"/>
      <c r="I43" s="299"/>
      <c r="J43" s="299"/>
    </row>
    <row r="44" spans="1:10" ht="31.95" customHeight="1" x14ac:dyDescent="0.25">
      <c r="A44" s="5">
        <v>42</v>
      </c>
      <c r="B44" s="299" t="s">
        <v>129</v>
      </c>
      <c r="C44" s="299"/>
      <c r="D44" s="299"/>
      <c r="E44" s="299"/>
      <c r="F44" s="299"/>
      <c r="G44" s="299"/>
      <c r="H44" s="299"/>
      <c r="I44" s="299"/>
      <c r="J44" s="299"/>
    </row>
    <row r="45" spans="1:10" ht="63.6" customHeight="1" x14ac:dyDescent="0.25">
      <c r="A45" s="5">
        <v>43</v>
      </c>
      <c r="B45" s="299" t="s">
        <v>84</v>
      </c>
      <c r="C45" s="299"/>
      <c r="D45" s="299"/>
      <c r="E45" s="299"/>
      <c r="F45" s="299"/>
      <c r="G45" s="299"/>
      <c r="H45" s="299"/>
      <c r="I45" s="299"/>
      <c r="J45" s="299"/>
    </row>
    <row r="46" spans="1:10" ht="179.4" customHeight="1" x14ac:dyDescent="0.25">
      <c r="A46" s="5">
        <v>44</v>
      </c>
      <c r="B46" s="299" t="s">
        <v>130</v>
      </c>
      <c r="C46" s="299"/>
      <c r="D46" s="299"/>
      <c r="E46" s="299"/>
      <c r="F46" s="299"/>
      <c r="G46" s="299"/>
      <c r="H46" s="299"/>
      <c r="I46" s="299"/>
      <c r="J46" s="299"/>
    </row>
    <row r="47" spans="1:10" ht="252" customHeight="1" x14ac:dyDescent="0.25">
      <c r="A47" s="5">
        <v>45</v>
      </c>
      <c r="B47" s="299" t="s">
        <v>83</v>
      </c>
      <c r="C47" s="299"/>
      <c r="D47" s="299"/>
      <c r="E47" s="299"/>
      <c r="F47" s="299"/>
      <c r="G47" s="299"/>
      <c r="H47" s="299"/>
      <c r="I47" s="299"/>
      <c r="J47" s="299"/>
    </row>
    <row r="48" spans="1:10" ht="90" customHeight="1" x14ac:dyDescent="0.25">
      <c r="A48" s="5">
        <v>46</v>
      </c>
      <c r="B48" s="299" t="s">
        <v>82</v>
      </c>
      <c r="C48" s="299"/>
      <c r="D48" s="299"/>
      <c r="E48" s="299"/>
      <c r="F48" s="299"/>
      <c r="G48" s="299"/>
      <c r="H48" s="299"/>
      <c r="I48" s="299"/>
      <c r="J48" s="299"/>
    </row>
    <row r="49" spans="1:10" ht="107.4" customHeight="1" x14ac:dyDescent="0.25">
      <c r="A49" s="5">
        <v>47</v>
      </c>
      <c r="B49" s="299" t="s">
        <v>81</v>
      </c>
      <c r="C49" s="299"/>
      <c r="D49" s="299"/>
      <c r="E49" s="299"/>
      <c r="F49" s="299"/>
      <c r="G49" s="299"/>
      <c r="H49" s="299"/>
      <c r="I49" s="299"/>
      <c r="J49" s="299"/>
    </row>
  </sheetData>
  <mergeCells count="50">
    <mergeCell ref="B48:J48"/>
    <mergeCell ref="B28:J28"/>
    <mergeCell ref="B29:J29"/>
    <mergeCell ref="B30:J30"/>
    <mergeCell ref="B31:J31"/>
    <mergeCell ref="B27:J27"/>
    <mergeCell ref="L10:T10"/>
    <mergeCell ref="B45:J45"/>
    <mergeCell ref="B46:J46"/>
    <mergeCell ref="B47:J47"/>
    <mergeCell ref="B19:J19"/>
    <mergeCell ref="B21:J21"/>
    <mergeCell ref="B22:J22"/>
    <mergeCell ref="B23:J23"/>
    <mergeCell ref="B24:J24"/>
    <mergeCell ref="B25:J25"/>
    <mergeCell ref="B17:J17"/>
    <mergeCell ref="B20:J20"/>
    <mergeCell ref="B39:J39"/>
    <mergeCell ref="B18:J18"/>
    <mergeCell ref="B26:J26"/>
    <mergeCell ref="A2:J2"/>
    <mergeCell ref="B3:J3"/>
    <mergeCell ref="B49:J49"/>
    <mergeCell ref="A1:J1"/>
    <mergeCell ref="B38:J38"/>
    <mergeCell ref="B40:J40"/>
    <mergeCell ref="B41:J41"/>
    <mergeCell ref="B42:J42"/>
    <mergeCell ref="B43:J43"/>
    <mergeCell ref="B44:J44"/>
    <mergeCell ref="B32:J32"/>
    <mergeCell ref="B33:J33"/>
    <mergeCell ref="B34:J34"/>
    <mergeCell ref="B35:J35"/>
    <mergeCell ref="B36:J36"/>
    <mergeCell ref="B37:J37"/>
    <mergeCell ref="B4:J4"/>
    <mergeCell ref="B5:J5"/>
    <mergeCell ref="B6:J6"/>
    <mergeCell ref="B7:J7"/>
    <mergeCell ref="B8:J8"/>
    <mergeCell ref="B9:J9"/>
    <mergeCell ref="B14:J14"/>
    <mergeCell ref="B15:J15"/>
    <mergeCell ref="B16:J16"/>
    <mergeCell ref="B10:J10"/>
    <mergeCell ref="B11:J11"/>
    <mergeCell ref="B12:J12"/>
    <mergeCell ref="B13:J13"/>
  </mergeCells>
  <pageMargins left="0.7" right="0.7" top="0.75" bottom="0.75" header="0.3" footer="0.3"/>
  <pageSetup orientation="portrait" horizontalDpi="300" verticalDpi="300" r:id="rId1"/>
  <headerFooter>
    <oddFooter>&amp;C&amp;P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52AA-9379-4FD4-82A9-65BBE1392028}">
  <dimension ref="A1"/>
  <sheetViews>
    <sheetView view="pageBreakPreview" topLeftCell="A16" zoomScale="115" zoomScaleNormal="100" zoomScaleSheetLayoutView="115" workbookViewId="0">
      <selection activeCell="H26" sqref="H26"/>
    </sheetView>
  </sheetViews>
  <sheetFormatPr defaultRowHeight="13.2" x14ac:dyDescent="0.25"/>
  <sheetData/>
  <pageMargins left="0.7" right="0.7" top="0.75" bottom="0.75" header="0.3" footer="0.3"/>
  <pageSetup orientation="portrait" horizontalDpi="300" verticalDpi="300" r:id="rId1"/>
  <rowBreaks count="3" manualBreakCount="3">
    <brk id="36" max="16383" man="1"/>
    <brk id="73" max="16383" man="1"/>
    <brk id="110" max="16383" man="1"/>
  </rowBreaks>
  <drawing r:id="rId2"/>
  <legacyDrawing r:id="rId3"/>
  <oleObjects>
    <mc:AlternateContent xmlns:mc="http://schemas.openxmlformats.org/markup-compatibility/2006">
      <mc:Choice Requires="x14">
        <oleObject progId="AcroExch.Document.DC" shapeId="7169" r:id="rId4">
          <objectPr defaultSize="0" autoPict="0" r:id="rId5">
            <anchor moveWithCells="1">
              <from>
                <xdr:col>0</xdr:col>
                <xdr:colOff>76200</xdr:colOff>
                <xdr:row>36</xdr:row>
                <xdr:rowOff>99060</xdr:rowOff>
              </from>
              <to>
                <xdr:col>7</xdr:col>
                <xdr:colOff>480060</xdr:colOff>
                <xdr:row>71</xdr:row>
                <xdr:rowOff>152400</xdr:rowOff>
              </to>
            </anchor>
          </objectPr>
        </oleObject>
      </mc:Choice>
      <mc:Fallback>
        <oleObject progId="AcroExch.Document.DC" shapeId="7169" r:id="rId4"/>
      </mc:Fallback>
    </mc:AlternateContent>
    <mc:AlternateContent xmlns:mc="http://schemas.openxmlformats.org/markup-compatibility/2006">
      <mc:Choice Requires="x14">
        <oleObject progId="AcroExch.Document.DC" shapeId="7170" r:id="rId6">
          <objectPr defaultSize="0" autoPict="0" r:id="rId7">
            <anchor moveWithCells="1">
              <from>
                <xdr:col>0</xdr:col>
                <xdr:colOff>22860</xdr:colOff>
                <xdr:row>73</xdr:row>
                <xdr:rowOff>99060</xdr:rowOff>
              </from>
              <to>
                <xdr:col>7</xdr:col>
                <xdr:colOff>411480</xdr:colOff>
                <xdr:row>109</xdr:row>
                <xdr:rowOff>7620</xdr:rowOff>
              </to>
            </anchor>
          </objectPr>
        </oleObject>
      </mc:Choice>
      <mc:Fallback>
        <oleObject progId="AcroExch.Document.DC" shapeId="7170" r:id="rId6"/>
      </mc:Fallback>
    </mc:AlternateContent>
    <mc:AlternateContent xmlns:mc="http://schemas.openxmlformats.org/markup-compatibility/2006">
      <mc:Choice Requires="x14">
        <oleObject progId="AcroExch.Document.DC" shapeId="7171" r:id="rId8">
          <objectPr defaultSize="0" autoPict="0" r:id="rId9">
            <anchor moveWithCells="1">
              <from>
                <xdr:col>0</xdr:col>
                <xdr:colOff>0</xdr:colOff>
                <xdr:row>110</xdr:row>
                <xdr:rowOff>45720</xdr:rowOff>
              </from>
              <to>
                <xdr:col>7</xdr:col>
                <xdr:colOff>403860</xdr:colOff>
                <xdr:row>145</xdr:row>
                <xdr:rowOff>121920</xdr:rowOff>
              </to>
            </anchor>
          </objectPr>
        </oleObject>
      </mc:Choice>
      <mc:Fallback>
        <oleObject progId="AcroExch.Document.DC" shapeId="7171"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1"/>
  <sheetViews>
    <sheetView workbookViewId="0">
      <selection activeCell="B2" sqref="B2:B10"/>
    </sheetView>
  </sheetViews>
  <sheetFormatPr defaultRowHeight="13.2" x14ac:dyDescent="0.25"/>
  <cols>
    <col min="1" max="1" width="10.109375" customWidth="1"/>
  </cols>
  <sheetData>
    <row r="1" spans="1:3" x14ac:dyDescent="0.25">
      <c r="A1" s="1" t="s">
        <v>73</v>
      </c>
      <c r="B1" s="1" t="s">
        <v>75</v>
      </c>
      <c r="C1" t="s">
        <v>116</v>
      </c>
    </row>
    <row r="2" spans="1:3" x14ac:dyDescent="0.25">
      <c r="A2">
        <v>22</v>
      </c>
      <c r="B2">
        <v>0.5</v>
      </c>
      <c r="C2" t="s">
        <v>117</v>
      </c>
    </row>
    <row r="3" spans="1:3" x14ac:dyDescent="0.25">
      <c r="A3">
        <v>30</v>
      </c>
      <c r="B3">
        <v>0.5</v>
      </c>
      <c r="C3" t="s">
        <v>118</v>
      </c>
    </row>
    <row r="4" spans="1:3" x14ac:dyDescent="0.25">
      <c r="A4">
        <v>35</v>
      </c>
      <c r="B4">
        <v>0.44</v>
      </c>
      <c r="C4" t="s">
        <v>119</v>
      </c>
    </row>
    <row r="5" spans="1:3" x14ac:dyDescent="0.25">
      <c r="A5">
        <v>40</v>
      </c>
      <c r="B5">
        <v>0.44</v>
      </c>
      <c r="C5" t="s">
        <v>120</v>
      </c>
    </row>
    <row r="6" spans="1:3" x14ac:dyDescent="0.25">
      <c r="A6">
        <v>45</v>
      </c>
      <c r="B6">
        <v>0.44</v>
      </c>
    </row>
    <row r="7" spans="1:3" x14ac:dyDescent="0.25">
      <c r="A7">
        <v>50</v>
      </c>
      <c r="B7">
        <v>0.44</v>
      </c>
    </row>
    <row r="8" spans="1:3" x14ac:dyDescent="0.25">
      <c r="A8">
        <v>55</v>
      </c>
      <c r="B8">
        <v>0.44</v>
      </c>
    </row>
    <row r="9" spans="1:3" x14ac:dyDescent="0.25">
      <c r="A9">
        <v>60</v>
      </c>
      <c r="B9">
        <v>0.44</v>
      </c>
    </row>
    <row r="10" spans="1:3" x14ac:dyDescent="0.25">
      <c r="A10" s="1" t="s">
        <v>74</v>
      </c>
      <c r="B10">
        <v>0.42</v>
      </c>
    </row>
    <row r="11" spans="1:3" x14ac:dyDescent="0.25">
      <c r="A11" s="1" t="s">
        <v>76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54E4E4-3E28-4501-826D-985DB54594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D2161233-B343-47FE-82F7-094A1BF6E9F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7FCA9451-94A6-4F7A-B383-949DD55508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0070</vt:lpstr>
      <vt:lpstr>Narrative Text</vt:lpstr>
      <vt:lpstr>Example</vt:lpstr>
      <vt:lpstr>List</vt:lpstr>
      <vt:lpstr>'0070'!Print_Area</vt:lpstr>
      <vt:lpstr>'Narrative Text'!Print_Area</vt:lpstr>
    </vt:vector>
  </TitlesOfParts>
  <Company>State of Idaho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blamb</dc:creator>
  <cp:lastModifiedBy>Dana Dietz</cp:lastModifiedBy>
  <cp:lastPrinted>2023-05-26T19:35:09Z</cp:lastPrinted>
  <dcterms:created xsi:type="dcterms:W3CDTF">2007-10-02T19:20:24Z</dcterms:created>
  <dcterms:modified xsi:type="dcterms:W3CDTF">2024-03-19T14:31:07Z</dcterms:modified>
</cp:coreProperties>
</file>