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9120" activeTab="0"/>
  </bookViews>
  <sheets>
    <sheet name="Summary" sheetId="1" r:id="rId1"/>
    <sheet name="Employee" sheetId="2" r:id="rId2"/>
    <sheet name="Wage Rate" sheetId="3" r:id="rId3"/>
  </sheets>
  <definedNames>
    <definedName name="_xlnm.Print_Area" localSheetId="2">'Wage Rate'!$A$1:$I$38</definedName>
  </definedNames>
  <calcPr fullCalcOnLoad="1"/>
</workbook>
</file>

<file path=xl/sharedStrings.xml><?xml version="1.0" encoding="utf-8"?>
<sst xmlns="http://schemas.openxmlformats.org/spreadsheetml/2006/main" count="191" uniqueCount="105">
  <si>
    <t>CONSULTANT NAME</t>
  </si>
  <si>
    <t>PROJECT NAME</t>
  </si>
  <si>
    <t>PROJECT NUMBER</t>
  </si>
  <si>
    <t>KEY NUMBER</t>
  </si>
  <si>
    <t xml:space="preserve">A. </t>
  </si>
  <si>
    <t>SUMMARY ESTIMATED MAN-DAY COSTS</t>
  </si>
  <si>
    <t>PRINCIPAL</t>
  </si>
  <si>
    <t>SR. ENGINEER</t>
  </si>
  <si>
    <t>ENGINEER</t>
  </si>
  <si>
    <t>DRAFTSMAN</t>
  </si>
  <si>
    <t>SURVEYOR</t>
  </si>
  <si>
    <t>CLERICAL</t>
  </si>
  <si>
    <t>Man-Days</t>
  </si>
  <si>
    <t>Man-Hours</t>
  </si>
  <si>
    <t>Hrly Rate</t>
  </si>
  <si>
    <t xml:space="preserve"> =</t>
  </si>
  <si>
    <t>Raw Labor</t>
  </si>
  <si>
    <t>Cost</t>
  </si>
  <si>
    <t>@</t>
  </si>
  <si>
    <t>etc</t>
  </si>
  <si>
    <t>TOTAL RAW LABOR COST</t>
  </si>
  <si>
    <t>B.</t>
  </si>
  <si>
    <t>Total Raw Labor Cost</t>
  </si>
  <si>
    <t>X</t>
  </si>
  <si>
    <t>C.</t>
  </si>
  <si>
    <t>NET FEE</t>
  </si>
  <si>
    <t>Total Raw Labor &amp; Overhead</t>
  </si>
  <si>
    <t>D.</t>
  </si>
  <si>
    <t>Estimated Amount</t>
  </si>
  <si>
    <t>AIR TRAVEL</t>
  </si>
  <si>
    <t>Estimated</t>
  </si>
  <si>
    <t>E.</t>
  </si>
  <si>
    <t>SUBCONSULTANTS</t>
  </si>
  <si>
    <t>XYZ ENGINEERING</t>
  </si>
  <si>
    <t>MAJOR SURVEYORS</t>
  </si>
  <si>
    <t>TOTAL</t>
  </si>
  <si>
    <t>TOTAL ESTIMATED EXPENSE</t>
  </si>
  <si>
    <t>Expense</t>
  </si>
  <si>
    <t>PAGE</t>
  </si>
  <si>
    <t>James Dean</t>
  </si>
  <si>
    <t>Admiral Crow</t>
  </si>
  <si>
    <t>Walt Disney</t>
  </si>
  <si>
    <t>George Clark</t>
  </si>
  <si>
    <t>EXAMPLE</t>
  </si>
  <si>
    <t>PAYROLL, FRINGE BENEFIT COSTS &amp; OVERHEAD</t>
  </si>
  <si>
    <t>% of</t>
  </si>
  <si>
    <t>Time</t>
  </si>
  <si>
    <t>Wage</t>
  </si>
  <si>
    <t>NAME</t>
  </si>
  <si>
    <t>EMPLOYEE</t>
  </si>
  <si>
    <t>WAGE</t>
  </si>
  <si>
    <t>RATE</t>
  </si>
  <si>
    <t>Howard Hugh</t>
  </si>
  <si>
    <t>Frank Wright</t>
  </si>
  <si>
    <t>Jocye Brothers</t>
  </si>
  <si>
    <t>Adj.</t>
  </si>
  <si>
    <t>SURVEY</t>
  </si>
  <si>
    <t>Cat.</t>
  </si>
  <si>
    <t>HOURLY RATE</t>
  </si>
  <si>
    <t xml:space="preserve"> **</t>
  </si>
  <si>
    <r>
      <t xml:space="preserve"> </t>
    </r>
    <r>
      <rPr>
        <b/>
        <sz val="12"/>
        <rFont val="Arial"/>
        <family val="2"/>
      </rPr>
      <t>*</t>
    </r>
  </si>
  <si>
    <t>As per the "FEDERAL PER DIEM RATES FOR IDAHO"</t>
  </si>
  <si>
    <t>See attached Subconsultant's Summary</t>
  </si>
  <si>
    <t>* MILEAGE (miles)</t>
  </si>
  <si>
    <t>* LODGING (Days)</t>
  </si>
  <si>
    <t>* MEALS (Days)</t>
  </si>
  <si>
    <r>
      <t>Unit Cost</t>
    </r>
  </si>
  <si>
    <t>OUT-OF-POCKET EXPENSE SUMMARY</t>
  </si>
  <si>
    <t>LETTERHEAD - COMPANY NAME</t>
  </si>
  <si>
    <t>CERTIFIED PAYROLL RATES</t>
  </si>
  <si>
    <t>EMPLOYEE NAME</t>
  </si>
  <si>
    <t>Principal</t>
  </si>
  <si>
    <t>Sr. Engineer</t>
  </si>
  <si>
    <t>Engineer</t>
  </si>
  <si>
    <t>Draftsman</t>
  </si>
  <si>
    <t>Surveyor</t>
  </si>
  <si>
    <t>Clerical</t>
  </si>
  <si>
    <t>SIGNATURE</t>
  </si>
  <si>
    <t>DATE</t>
  </si>
  <si>
    <t>Joyce Brothers</t>
  </si>
  <si>
    <t>MR./MS. AUTHORIZED PERSONNEL, TITLE</t>
  </si>
  <si>
    <t>SALARY**</t>
  </si>
  <si>
    <t>*  Based on 2,080 hr/year if salaried employee.</t>
  </si>
  <si>
    <t>** Yearly Salary Only.  Leave blank if hourly employee.</t>
  </si>
  <si>
    <t xml:space="preserve">POSITION / </t>
  </si>
  <si>
    <t>CLASSIFICATION</t>
  </si>
  <si>
    <t xml:space="preserve">HOURLY WAGE </t>
  </si>
  <si>
    <t>RATE*</t>
  </si>
  <si>
    <t>CONSULTANT (or subconsultant) NAME</t>
  </si>
  <si>
    <t>NET FEE***</t>
  </si>
  <si>
    <t>***</t>
  </si>
  <si>
    <t>Negotiated % Fee</t>
  </si>
  <si>
    <r>
      <t xml:space="preserve">* </t>
    </r>
    <r>
      <rPr>
        <sz val="10"/>
        <rFont val="Arial"/>
        <family val="0"/>
      </rPr>
      <t xml:space="preserve"> Based on 2,080 hr/year if salaried employee.</t>
    </r>
  </si>
  <si>
    <r>
      <t xml:space="preserve">*  </t>
    </r>
    <r>
      <rPr>
        <sz val="10"/>
        <rFont val="Arial"/>
        <family val="0"/>
      </rPr>
      <t>The undersigned hereby certifies the above labor rates are true and correct rates paid to the employees as of  (date).</t>
    </r>
  </si>
  <si>
    <r>
      <t xml:space="preserve">*  </t>
    </r>
    <r>
      <rPr>
        <sz val="10"/>
        <rFont val="Arial"/>
        <family val="0"/>
      </rPr>
      <t>CERT.</t>
    </r>
  </si>
  <si>
    <t>Admiral Crow**</t>
  </si>
  <si>
    <t>** Capped hourly rate.</t>
  </si>
  <si>
    <r>
      <t xml:space="preserve">The undersigned hereby certifies the above labor rates are true and correct rates paid to the employees as of  </t>
    </r>
    <r>
      <rPr>
        <sz val="10"/>
        <color indexed="10"/>
        <rFont val="Arial"/>
        <family val="2"/>
      </rPr>
      <t>(date)</t>
    </r>
    <r>
      <rPr>
        <sz val="10"/>
        <rFont val="Arial"/>
        <family val="0"/>
      </rPr>
      <t>.</t>
    </r>
  </si>
  <si>
    <t>Mary Poppins</t>
  </si>
  <si>
    <t>Harry Potter</t>
  </si>
  <si>
    <t>FCCM</t>
  </si>
  <si>
    <t>Approved FCCM Rate</t>
  </si>
  <si>
    <t xml:space="preserve">TOTAL LABOR </t>
  </si>
  <si>
    <t>Approved Overhead Rate</t>
  </si>
  <si>
    <t>F.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</si>
</sst>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00%"/>
    <numFmt numFmtId="166" formatCode="0.0%"/>
    <numFmt numFmtId="167" formatCode="[$-409]dddd\,\ mmmm\ dd\,\ yyyy"/>
  </numFmts>
  <fonts count="4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20"/>
      <color indexed="2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2"/>
      <name val="Arial"/>
      <family val="2"/>
    </font>
    <font>
      <b/>
      <u val="single"/>
      <sz val="22"/>
      <name val="Arial"/>
      <family val="2"/>
    </font>
    <font>
      <b/>
      <u val="single"/>
      <sz val="14"/>
      <name val="Arial"/>
      <family val="2"/>
    </font>
    <font>
      <sz val="14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hair"/>
      <top style="double"/>
      <bottom>
        <color indexed="63"/>
      </bottom>
    </border>
    <border>
      <left style="hair"/>
      <right style="double"/>
      <top style="double"/>
      <bottom>
        <color indexed="63"/>
      </bottom>
    </border>
    <border>
      <left style="double"/>
      <right style="hair"/>
      <top>
        <color indexed="63"/>
      </top>
      <bottom>
        <color indexed="63"/>
      </bottom>
    </border>
    <border>
      <left style="hair"/>
      <right style="double"/>
      <top>
        <color indexed="63"/>
      </top>
      <bottom>
        <color indexed="63"/>
      </bottom>
    </border>
    <border>
      <left style="double"/>
      <right style="hair"/>
      <top>
        <color indexed="63"/>
      </top>
      <bottom style="double"/>
    </border>
    <border>
      <left style="hair"/>
      <right style="double"/>
      <top>
        <color indexed="63"/>
      </top>
      <bottom style="double"/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double"/>
      <bottom>
        <color indexed="63"/>
      </bottom>
    </border>
    <border>
      <left style="hair"/>
      <right style="thin"/>
      <top style="double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 style="double"/>
      <bottom style="double"/>
    </border>
    <border>
      <left style="thin"/>
      <right style="hair"/>
      <top style="double"/>
      <bottom style="double"/>
    </border>
    <border>
      <left style="hair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0" applyAlignment="1">
      <alignment horizontal="center"/>
    </xf>
    <xf numFmtId="44" fontId="0" fillId="0" borderId="0" xfId="0" applyNumberFormat="1" applyAlignment="1">
      <alignment horizontal="center"/>
    </xf>
    <xf numFmtId="44" fontId="0" fillId="0" borderId="0" xfId="0" applyNumberFormat="1" applyAlignment="1">
      <alignment/>
    </xf>
    <xf numFmtId="164" fontId="1" fillId="0" borderId="0" xfId="0" applyNumberFormat="1" applyFont="1" applyAlignment="1">
      <alignment horizontal="center"/>
    </xf>
    <xf numFmtId="44" fontId="0" fillId="0" borderId="10" xfId="0" applyNumberForma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44" fontId="0" fillId="0" borderId="10" xfId="44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7" fontId="1" fillId="0" borderId="0" xfId="0" applyNumberFormat="1" applyFont="1" applyBorder="1" applyAlignment="1">
      <alignment horizontal="center"/>
    </xf>
    <xf numFmtId="44" fontId="0" fillId="0" borderId="0" xfId="44" applyFont="1" applyAlignment="1">
      <alignment/>
    </xf>
    <xf numFmtId="44" fontId="1" fillId="0" borderId="0" xfId="0" applyNumberFormat="1" applyFont="1" applyAlignment="1">
      <alignment/>
    </xf>
    <xf numFmtId="44" fontId="0" fillId="0" borderId="10" xfId="44" applyFont="1" applyBorder="1" applyAlignment="1">
      <alignment/>
    </xf>
    <xf numFmtId="44" fontId="0" fillId="0" borderId="10" xfId="0" applyNumberForma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164" fontId="0" fillId="0" borderId="0" xfId="44" applyNumberFormat="1" applyFont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9" fontId="0" fillId="0" borderId="0" xfId="59" applyFont="1" applyBorder="1" applyAlignment="1">
      <alignment/>
    </xf>
    <xf numFmtId="0" fontId="1" fillId="0" borderId="0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9" fontId="4" fillId="0" borderId="20" xfId="59" applyFont="1" applyBorder="1" applyAlignment="1">
      <alignment horizontal="center"/>
    </xf>
    <xf numFmtId="0" fontId="0" fillId="0" borderId="22" xfId="0" applyBorder="1" applyAlignment="1">
      <alignment/>
    </xf>
    <xf numFmtId="44" fontId="0" fillId="0" borderId="23" xfId="44" applyFont="1" applyBorder="1" applyAlignment="1">
      <alignment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2" xfId="0" applyBorder="1" applyAlignment="1">
      <alignment horizontal="center"/>
    </xf>
    <xf numFmtId="9" fontId="4" fillId="0" borderId="26" xfId="59" applyFont="1" applyBorder="1" applyAlignment="1">
      <alignment horizontal="center"/>
    </xf>
    <xf numFmtId="7" fontId="4" fillId="0" borderId="23" xfId="44" applyNumberFormat="1" applyFont="1" applyBorder="1" applyAlignment="1">
      <alignment horizontal="center"/>
    </xf>
    <xf numFmtId="44" fontId="0" fillId="0" borderId="22" xfId="44" applyFont="1" applyBorder="1" applyAlignment="1">
      <alignment/>
    </xf>
    <xf numFmtId="7" fontId="4" fillId="0" borderId="22" xfId="44" applyNumberFormat="1" applyFont="1" applyBorder="1" applyAlignment="1">
      <alignment horizontal="center"/>
    </xf>
    <xf numFmtId="7" fontId="4" fillId="0" borderId="14" xfId="44" applyNumberFormat="1" applyFont="1" applyBorder="1" applyAlignment="1">
      <alignment horizontal="center"/>
    </xf>
    <xf numFmtId="7" fontId="4" fillId="0" borderId="16" xfId="44" applyNumberFormat="1" applyFont="1" applyBorder="1" applyAlignment="1">
      <alignment horizontal="center"/>
    </xf>
    <xf numFmtId="7" fontId="4" fillId="0" borderId="18" xfId="44" applyNumberFormat="1" applyFont="1" applyBorder="1" applyAlignment="1">
      <alignment horizontal="center"/>
    </xf>
    <xf numFmtId="9" fontId="4" fillId="0" borderId="21" xfId="59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9" fontId="4" fillId="0" borderId="27" xfId="59" applyFont="1" applyBorder="1" applyAlignment="1">
      <alignment horizontal="center"/>
    </xf>
    <xf numFmtId="0" fontId="8" fillId="0" borderId="0" xfId="0" applyFont="1" applyAlignment="1">
      <alignment/>
    </xf>
    <xf numFmtId="44" fontId="0" fillId="0" borderId="0" xfId="44" applyFont="1" applyBorder="1" applyAlignment="1">
      <alignment/>
    </xf>
    <xf numFmtId="7" fontId="0" fillId="0" borderId="0" xfId="44" applyNumberFormat="1" applyFont="1" applyBorder="1" applyAlignment="1">
      <alignment/>
    </xf>
    <xf numFmtId="7" fontId="0" fillId="0" borderId="0" xfId="44" applyNumberFormat="1" applyFont="1" applyFill="1" applyBorder="1" applyAlignment="1">
      <alignment/>
    </xf>
    <xf numFmtId="44" fontId="0" fillId="0" borderId="0" xfId="44" applyFont="1" applyFill="1" applyBorder="1" applyAlignment="1">
      <alignment/>
    </xf>
    <xf numFmtId="0" fontId="0" fillId="0" borderId="0" xfId="0" applyFill="1" applyBorder="1" applyAlignment="1">
      <alignment/>
    </xf>
    <xf numFmtId="164" fontId="0" fillId="0" borderId="0" xfId="0" applyNumberForma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25" xfId="0" applyFont="1" applyBorder="1" applyAlignment="1">
      <alignment horizontal="center"/>
    </xf>
    <xf numFmtId="14" fontId="0" fillId="0" borderId="0" xfId="0" applyNumberForma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7" fontId="0" fillId="0" borderId="0" xfId="0" applyNumberFormat="1" applyFont="1" applyBorder="1" applyAlignment="1">
      <alignment horizontal="center"/>
    </xf>
    <xf numFmtId="7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5" fillId="0" borderId="0" xfId="0" applyFont="1" applyFill="1" applyAlignment="1">
      <alignment horizontal="center"/>
    </xf>
    <xf numFmtId="9" fontId="1" fillId="0" borderId="0" xfId="59" applyFont="1" applyAlignment="1">
      <alignment horizontal="center"/>
    </xf>
    <xf numFmtId="8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10" fontId="1" fillId="0" borderId="0" xfId="0" applyNumberFormat="1" applyFont="1" applyAlignment="1">
      <alignment horizontal="center"/>
    </xf>
    <xf numFmtId="0" fontId="0" fillId="0" borderId="28" xfId="0" applyBorder="1" applyAlignment="1">
      <alignment horizontal="center"/>
    </xf>
    <xf numFmtId="164" fontId="0" fillId="0" borderId="0" xfId="0" applyNumberFormat="1" applyAlignment="1">
      <alignment horizontal="center"/>
    </xf>
    <xf numFmtId="164" fontId="3" fillId="0" borderId="12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7" fontId="0" fillId="0" borderId="27" xfId="0" applyNumberForma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32" xfId="0" applyBorder="1" applyAlignment="1">
      <alignment horizontal="center"/>
    </xf>
    <xf numFmtId="7" fontId="0" fillId="0" borderId="33" xfId="0" applyNumberForma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53"/>
  <sheetViews>
    <sheetView tabSelected="1" zoomScalePageLayoutView="0" workbookViewId="0" topLeftCell="A1">
      <selection activeCell="M21" sqref="M21"/>
    </sheetView>
  </sheetViews>
  <sheetFormatPr defaultColWidth="9.140625" defaultRowHeight="12.75"/>
  <cols>
    <col min="1" max="1" width="4.7109375" style="0" customWidth="1"/>
    <col min="2" max="2" width="3.7109375" style="0" customWidth="1"/>
    <col min="3" max="3" width="2.7109375" style="0" customWidth="1"/>
    <col min="4" max="4" width="8.8515625" style="0" customWidth="1"/>
    <col min="5" max="5" width="10.57421875" style="0" customWidth="1"/>
    <col min="6" max="6" width="9.7109375" style="0" customWidth="1"/>
    <col min="7" max="7" width="2.7109375" style="0" customWidth="1"/>
    <col min="8" max="8" width="9.7109375" style="0" customWidth="1"/>
    <col min="9" max="9" width="4.57421875" style="0" customWidth="1"/>
    <col min="10" max="10" width="9.7109375" style="0" customWidth="1"/>
    <col min="11" max="11" width="2.7109375" style="0" customWidth="1"/>
    <col min="12" max="12" width="12.7109375" style="0" customWidth="1"/>
    <col min="14" max="14" width="13.7109375" style="0" customWidth="1"/>
    <col min="15" max="15" width="8.7109375" style="0" customWidth="1"/>
    <col min="16" max="27" width="6.7109375" style="0" customWidth="1"/>
  </cols>
  <sheetData>
    <row r="1" spans="4:17" ht="15.75" customHeight="1">
      <c r="D1" s="6" t="s">
        <v>88</v>
      </c>
      <c r="M1" s="71"/>
      <c r="N1" s="71"/>
      <c r="O1" s="71"/>
      <c r="P1" s="71"/>
      <c r="Q1" s="71"/>
    </row>
    <row r="2" spans="4:17" ht="15.75" customHeight="1">
      <c r="D2" s="6" t="s">
        <v>1</v>
      </c>
      <c r="M2" s="71"/>
      <c r="N2" s="71"/>
      <c r="O2" s="71"/>
      <c r="P2" s="71"/>
      <c r="Q2" s="71"/>
    </row>
    <row r="3" spans="4:12" ht="15.75">
      <c r="D3" s="6" t="s">
        <v>2</v>
      </c>
      <c r="I3" s="77" t="s">
        <v>43</v>
      </c>
      <c r="J3" s="77"/>
      <c r="K3" s="77"/>
      <c r="L3" s="77"/>
    </row>
    <row r="4" spans="4:12" ht="15.75">
      <c r="D4" s="6" t="s">
        <v>3</v>
      </c>
      <c r="I4" s="77"/>
      <c r="J4" s="77"/>
      <c r="K4" s="77"/>
      <c r="L4" s="77"/>
    </row>
    <row r="6" spans="2:3" ht="15.75">
      <c r="B6" s="7" t="s">
        <v>4</v>
      </c>
      <c r="C6" s="6" t="s">
        <v>5</v>
      </c>
    </row>
    <row r="7" ht="12.75">
      <c r="L7" s="1" t="s">
        <v>16</v>
      </c>
    </row>
    <row r="8" spans="6:12" ht="12.75">
      <c r="F8" s="9" t="s">
        <v>12</v>
      </c>
      <c r="G8" s="9"/>
      <c r="H8" s="9" t="s">
        <v>13</v>
      </c>
      <c r="I8" s="9"/>
      <c r="J8" s="9" t="s">
        <v>14</v>
      </c>
      <c r="K8" s="8"/>
      <c r="L8" s="9" t="s">
        <v>17</v>
      </c>
    </row>
    <row r="9" spans="3:12" ht="12.75">
      <c r="C9" s="1">
        <v>1</v>
      </c>
      <c r="D9" s="75" t="s">
        <v>6</v>
      </c>
      <c r="E9" s="75"/>
      <c r="F9" s="1">
        <v>4.5</v>
      </c>
      <c r="G9" t="s">
        <v>15</v>
      </c>
      <c r="H9" s="1">
        <f aca="true" t="shared" si="0" ref="H9:H14">+F9*8</f>
        <v>36</v>
      </c>
      <c r="I9" s="1" t="s">
        <v>18</v>
      </c>
      <c r="J9" s="22">
        <f>+Employee!C20</f>
        <v>45</v>
      </c>
      <c r="K9" t="s">
        <v>15</v>
      </c>
      <c r="L9" s="2">
        <f aca="true" t="shared" si="1" ref="L9:L14">+H9*J9</f>
        <v>1620</v>
      </c>
    </row>
    <row r="10" spans="3:12" ht="12.75">
      <c r="C10" s="1">
        <v>2</v>
      </c>
      <c r="D10" s="75" t="s">
        <v>7</v>
      </c>
      <c r="E10" s="75"/>
      <c r="F10" s="1">
        <v>11.25</v>
      </c>
      <c r="G10" t="s">
        <v>15</v>
      </c>
      <c r="H10" s="1">
        <f t="shared" si="0"/>
        <v>90</v>
      </c>
      <c r="I10" s="1" t="s">
        <v>18</v>
      </c>
      <c r="J10" s="22">
        <f>+Employee!E20</f>
        <v>7.6</v>
      </c>
      <c r="K10" t="s">
        <v>15</v>
      </c>
      <c r="L10" s="2">
        <f t="shared" si="1"/>
        <v>684</v>
      </c>
    </row>
    <row r="11" spans="3:12" ht="12.75">
      <c r="C11" s="1">
        <v>3</v>
      </c>
      <c r="D11" s="75" t="s">
        <v>8</v>
      </c>
      <c r="E11" s="75"/>
      <c r="F11" s="1">
        <v>8.5</v>
      </c>
      <c r="G11" t="s">
        <v>15</v>
      </c>
      <c r="H11" s="1">
        <f t="shared" si="0"/>
        <v>68</v>
      </c>
      <c r="I11" s="1" t="s">
        <v>18</v>
      </c>
      <c r="J11" s="22">
        <f>+Employee!G20</f>
        <v>6</v>
      </c>
      <c r="K11" t="s">
        <v>15</v>
      </c>
      <c r="L11" s="2">
        <f t="shared" si="1"/>
        <v>408</v>
      </c>
    </row>
    <row r="12" spans="3:12" ht="12.75">
      <c r="C12" s="1">
        <v>4</v>
      </c>
      <c r="D12" s="75" t="s">
        <v>9</v>
      </c>
      <c r="E12" s="75"/>
      <c r="F12" s="1">
        <v>17.75</v>
      </c>
      <c r="G12" t="s">
        <v>15</v>
      </c>
      <c r="H12" s="1">
        <f t="shared" si="0"/>
        <v>142</v>
      </c>
      <c r="I12" s="1" t="s">
        <v>18</v>
      </c>
      <c r="J12" s="22">
        <f>+Employee!I20</f>
        <v>4.5</v>
      </c>
      <c r="K12" t="s">
        <v>15</v>
      </c>
      <c r="L12" s="2">
        <f t="shared" si="1"/>
        <v>639</v>
      </c>
    </row>
    <row r="13" spans="3:12" ht="12.75">
      <c r="C13" s="1">
        <v>5</v>
      </c>
      <c r="D13" s="75" t="s">
        <v>10</v>
      </c>
      <c r="E13" s="75"/>
      <c r="F13" s="1">
        <v>2</v>
      </c>
      <c r="G13" t="s">
        <v>15</v>
      </c>
      <c r="H13" s="1">
        <f t="shared" si="0"/>
        <v>16</v>
      </c>
      <c r="I13" s="1" t="s">
        <v>18</v>
      </c>
      <c r="J13" s="22">
        <f>+Employee!K20</f>
        <v>3.125</v>
      </c>
      <c r="K13" t="s">
        <v>15</v>
      </c>
      <c r="L13" s="2">
        <f t="shared" si="1"/>
        <v>50</v>
      </c>
    </row>
    <row r="14" spans="3:12" ht="12.75">
      <c r="C14" s="1">
        <v>6</v>
      </c>
      <c r="D14" s="75" t="s">
        <v>11</v>
      </c>
      <c r="E14" s="75"/>
      <c r="F14" s="1">
        <v>6.5</v>
      </c>
      <c r="G14" t="s">
        <v>15</v>
      </c>
      <c r="H14" s="1">
        <f t="shared" si="0"/>
        <v>52</v>
      </c>
      <c r="I14" s="1" t="s">
        <v>18</v>
      </c>
      <c r="J14" s="22">
        <f>+Employee!M20</f>
        <v>3.78</v>
      </c>
      <c r="K14" t="s">
        <v>15</v>
      </c>
      <c r="L14" s="2">
        <f t="shared" si="1"/>
        <v>196.56</v>
      </c>
    </row>
    <row r="15" spans="3:12" ht="12.75">
      <c r="C15" s="9">
        <v>7</v>
      </c>
      <c r="D15" s="76" t="s">
        <v>19</v>
      </c>
      <c r="E15" s="76"/>
      <c r="F15" s="8"/>
      <c r="G15" s="8" t="s">
        <v>15</v>
      </c>
      <c r="H15" s="8"/>
      <c r="I15" s="9" t="s">
        <v>18</v>
      </c>
      <c r="J15" s="10"/>
      <c r="K15" s="8" t="s">
        <v>15</v>
      </c>
      <c r="L15" s="5"/>
    </row>
    <row r="16" spans="7:12" ht="12.75">
      <c r="G16" s="12" t="s">
        <v>20</v>
      </c>
      <c r="H16" s="11"/>
      <c r="I16" s="11"/>
      <c r="J16" s="11"/>
      <c r="K16" s="12" t="s">
        <v>15</v>
      </c>
      <c r="L16" s="13">
        <f>SUM(L9:L15)</f>
        <v>3597.56</v>
      </c>
    </row>
    <row r="18" spans="2:3" ht="15.75">
      <c r="B18" s="6" t="s">
        <v>21</v>
      </c>
      <c r="C18" s="6" t="s">
        <v>44</v>
      </c>
    </row>
    <row r="20" spans="4:10" ht="12.75">
      <c r="D20" s="75" t="s">
        <v>22</v>
      </c>
      <c r="E20" s="75"/>
      <c r="F20" s="75"/>
      <c r="H20" s="80" t="s">
        <v>103</v>
      </c>
      <c r="I20" s="75"/>
      <c r="J20" s="75"/>
    </row>
    <row r="21" spans="4:12" ht="12.75">
      <c r="D21" s="79">
        <f>+L16</f>
        <v>3597.56</v>
      </c>
      <c r="E21" s="79"/>
      <c r="F21" s="79"/>
      <c r="G21" s="1" t="s">
        <v>23</v>
      </c>
      <c r="H21" s="81">
        <v>0.99</v>
      </c>
      <c r="I21" s="81"/>
      <c r="J21" s="81"/>
      <c r="K21" t="s">
        <v>15</v>
      </c>
      <c r="L21" s="4">
        <f>+D21*H21</f>
        <v>3561.5843999999997</v>
      </c>
    </row>
    <row r="22" spans="2:3" ht="15.75">
      <c r="B22" s="6" t="s">
        <v>24</v>
      </c>
      <c r="C22" s="6" t="s">
        <v>25</v>
      </c>
    </row>
    <row r="24" spans="3:10" ht="12.75">
      <c r="C24" s="75" t="s">
        <v>26</v>
      </c>
      <c r="D24" s="75"/>
      <c r="E24" s="75"/>
      <c r="F24" s="75"/>
      <c r="H24" s="75" t="s">
        <v>89</v>
      </c>
      <c r="I24" s="75"/>
      <c r="J24" s="75"/>
    </row>
    <row r="25" spans="4:12" ht="12.75">
      <c r="D25" s="83">
        <f>+L16+L21</f>
        <v>7159.144399999999</v>
      </c>
      <c r="E25" s="75"/>
      <c r="F25" s="75"/>
      <c r="G25" s="1" t="s">
        <v>23</v>
      </c>
      <c r="H25" s="78">
        <v>0.1</v>
      </c>
      <c r="I25" s="78"/>
      <c r="J25" s="78"/>
      <c r="K25" t="s">
        <v>15</v>
      </c>
      <c r="L25" s="4">
        <f>+D25*H25</f>
        <v>715.91444</v>
      </c>
    </row>
    <row r="27" spans="2:3" ht="15.75">
      <c r="B27" s="6" t="s">
        <v>27</v>
      </c>
      <c r="C27" s="6" t="s">
        <v>100</v>
      </c>
    </row>
    <row r="28" spans="2:3" ht="12.75">
      <c r="B28" s="68"/>
      <c r="C28" s="68"/>
    </row>
    <row r="29" spans="2:8" ht="12.75">
      <c r="B29" s="68"/>
      <c r="C29" s="68"/>
      <c r="D29" s="80" t="s">
        <v>22</v>
      </c>
      <c r="E29" s="80"/>
      <c r="F29" s="80"/>
      <c r="G29" s="72"/>
      <c r="H29" s="72" t="s">
        <v>101</v>
      </c>
    </row>
    <row r="30" spans="2:12" ht="12.75">
      <c r="B30" s="68"/>
      <c r="C30" s="68"/>
      <c r="D30" s="72"/>
      <c r="E30" s="73">
        <f>L16</f>
        <v>3597.56</v>
      </c>
      <c r="G30" s="72" t="s">
        <v>23</v>
      </c>
      <c r="H30" s="81">
        <v>0.015</v>
      </c>
      <c r="I30" s="81"/>
      <c r="J30" s="81"/>
      <c r="L30" s="4">
        <f>E30*H30</f>
        <v>53.9634</v>
      </c>
    </row>
    <row r="31" spans="2:8" ht="12.75">
      <c r="B31" s="68"/>
      <c r="C31" s="68"/>
      <c r="D31" s="72"/>
      <c r="G31" s="72"/>
      <c r="H31" s="72"/>
    </row>
    <row r="32" spans="2:12" ht="15.75">
      <c r="B32" s="68"/>
      <c r="C32" s="68"/>
      <c r="D32" s="72"/>
      <c r="G32" s="72"/>
      <c r="H32" s="6" t="s">
        <v>102</v>
      </c>
      <c r="L32" s="74">
        <f>SUM(L16:L30)</f>
        <v>7929.022239999999</v>
      </c>
    </row>
    <row r="34" spans="2:3" ht="15.75">
      <c r="B34" s="6" t="s">
        <v>31</v>
      </c>
      <c r="C34" s="6" t="s">
        <v>67</v>
      </c>
    </row>
    <row r="35" ht="12.75">
      <c r="L35" s="1" t="s">
        <v>30</v>
      </c>
    </row>
    <row r="36" spans="6:12" ht="12.75">
      <c r="F36" s="76" t="s">
        <v>28</v>
      </c>
      <c r="G36" s="76"/>
      <c r="H36" s="76"/>
      <c r="I36" s="8"/>
      <c r="J36" s="9" t="s">
        <v>66</v>
      </c>
      <c r="K36" s="8"/>
      <c r="L36" s="9" t="s">
        <v>37</v>
      </c>
    </row>
    <row r="37" spans="3:12" ht="12.75">
      <c r="C37" s="1">
        <v>1</v>
      </c>
      <c r="D37" s="75" t="s">
        <v>63</v>
      </c>
      <c r="E37" s="75"/>
      <c r="F37" s="82">
        <v>2</v>
      </c>
      <c r="G37" s="82"/>
      <c r="H37" s="82"/>
      <c r="I37" s="1" t="s">
        <v>18</v>
      </c>
      <c r="J37" s="14">
        <v>0.15</v>
      </c>
      <c r="K37" t="s">
        <v>15</v>
      </c>
      <c r="L37" s="3">
        <f>+F37*J37</f>
        <v>0.3</v>
      </c>
    </row>
    <row r="38" spans="3:12" ht="12.75">
      <c r="C38" s="1">
        <v>2</v>
      </c>
      <c r="D38" s="75" t="s">
        <v>29</v>
      </c>
      <c r="E38" s="75"/>
      <c r="F38" s="75">
        <v>1</v>
      </c>
      <c r="G38" s="75"/>
      <c r="H38" s="75"/>
      <c r="I38" s="1" t="s">
        <v>18</v>
      </c>
      <c r="J38" s="14">
        <v>10</v>
      </c>
      <c r="K38" t="s">
        <v>15</v>
      </c>
      <c r="L38" s="3">
        <f>+F38*J38</f>
        <v>10</v>
      </c>
    </row>
    <row r="39" spans="3:12" ht="12.75">
      <c r="C39" s="1">
        <v>3</v>
      </c>
      <c r="D39" s="75" t="s">
        <v>64</v>
      </c>
      <c r="E39" s="75"/>
      <c r="F39" s="75">
        <v>1</v>
      </c>
      <c r="G39" s="75"/>
      <c r="H39" s="75"/>
      <c r="I39" s="1" t="s">
        <v>18</v>
      </c>
      <c r="J39" s="14">
        <v>2</v>
      </c>
      <c r="K39" t="s">
        <v>15</v>
      </c>
      <c r="L39" s="3">
        <f>+F39*J39</f>
        <v>2</v>
      </c>
    </row>
    <row r="40" spans="3:12" ht="12.75">
      <c r="C40" s="9">
        <v>4</v>
      </c>
      <c r="D40" s="76" t="s">
        <v>65</v>
      </c>
      <c r="E40" s="76"/>
      <c r="F40" s="76">
        <v>1</v>
      </c>
      <c r="G40" s="76"/>
      <c r="H40" s="76"/>
      <c r="I40" s="9" t="s">
        <v>18</v>
      </c>
      <c r="J40" s="16">
        <v>1</v>
      </c>
      <c r="K40" s="8" t="s">
        <v>15</v>
      </c>
      <c r="L40" s="17">
        <f>+F40*J40</f>
        <v>1</v>
      </c>
    </row>
    <row r="41" spans="6:12" ht="12.75">
      <c r="F41" s="87" t="s">
        <v>36</v>
      </c>
      <c r="G41" s="87"/>
      <c r="H41" s="87"/>
      <c r="I41" s="87"/>
      <c r="J41" s="87"/>
      <c r="K41" t="s">
        <v>15</v>
      </c>
      <c r="L41" s="15">
        <f>SUM(L37:L40)</f>
        <v>13.3</v>
      </c>
    </row>
    <row r="43" spans="2:16" ht="15.75">
      <c r="B43" s="6" t="s">
        <v>104</v>
      </c>
      <c r="C43" s="6" t="s">
        <v>32</v>
      </c>
      <c r="P43" s="11"/>
    </row>
    <row r="44" ht="12.75">
      <c r="P44" s="11"/>
    </row>
    <row r="45" spans="3:16" ht="15.75">
      <c r="C45" s="1">
        <v>1</v>
      </c>
      <c r="D45" s="75" t="s">
        <v>33</v>
      </c>
      <c r="E45" s="75"/>
      <c r="F45" s="75"/>
      <c r="G45" s="75"/>
      <c r="H45" s="75"/>
      <c r="I45" s="6" t="s">
        <v>59</v>
      </c>
      <c r="K45" t="s">
        <v>15</v>
      </c>
      <c r="L45" s="14">
        <v>2100</v>
      </c>
      <c r="P45" s="11"/>
    </row>
    <row r="46" spans="3:12" ht="15.75">
      <c r="C46" s="1">
        <v>2</v>
      </c>
      <c r="D46" s="75" t="s">
        <v>34</v>
      </c>
      <c r="E46" s="75"/>
      <c r="F46" s="75"/>
      <c r="G46" s="75"/>
      <c r="H46" s="75"/>
      <c r="I46" s="6" t="s">
        <v>59</v>
      </c>
      <c r="K46" t="s">
        <v>15</v>
      </c>
      <c r="L46" s="14">
        <v>600</v>
      </c>
    </row>
    <row r="47" ht="13.5" thickBot="1"/>
    <row r="48" spans="8:12" ht="18.75" thickBot="1">
      <c r="H48" s="18" t="s">
        <v>35</v>
      </c>
      <c r="I48" s="19" t="s">
        <v>15</v>
      </c>
      <c r="J48" s="84">
        <f>+L32+L41+L45+L46</f>
        <v>10642.32224</v>
      </c>
      <c r="K48" s="85"/>
      <c r="L48" s="86"/>
    </row>
    <row r="49" spans="17:18" ht="12.75">
      <c r="Q49" s="20"/>
      <c r="R49" s="21"/>
    </row>
    <row r="50" spans="3:4" ht="15.75">
      <c r="C50" t="s">
        <v>60</v>
      </c>
      <c r="D50" t="s">
        <v>61</v>
      </c>
    </row>
    <row r="51" spans="3:4" ht="15.75">
      <c r="C51" s="7" t="s">
        <v>59</v>
      </c>
      <c r="D51" t="s">
        <v>62</v>
      </c>
    </row>
    <row r="52" spans="3:4" ht="12.75">
      <c r="C52" t="s">
        <v>90</v>
      </c>
      <c r="D52" t="s">
        <v>91</v>
      </c>
    </row>
    <row r="53" spans="6:12" ht="12.75">
      <c r="F53" s="20" t="s">
        <v>38</v>
      </c>
      <c r="G53" s="21">
        <v>1</v>
      </c>
      <c r="L53" s="70">
        <v>40010</v>
      </c>
    </row>
  </sheetData>
  <sheetProtection/>
  <mergeCells count="31">
    <mergeCell ref="D46:H46"/>
    <mergeCell ref="J48:L48"/>
    <mergeCell ref="D40:E40"/>
    <mergeCell ref="F40:H40"/>
    <mergeCell ref="F41:J41"/>
    <mergeCell ref="D45:H45"/>
    <mergeCell ref="F37:H37"/>
    <mergeCell ref="F38:H38"/>
    <mergeCell ref="F39:H39"/>
    <mergeCell ref="D25:F25"/>
    <mergeCell ref="F36:H36"/>
    <mergeCell ref="D37:E37"/>
    <mergeCell ref="D38:E38"/>
    <mergeCell ref="D39:E39"/>
    <mergeCell ref="H30:J30"/>
    <mergeCell ref="D29:F29"/>
    <mergeCell ref="H24:J24"/>
    <mergeCell ref="H25:J25"/>
    <mergeCell ref="D21:F21"/>
    <mergeCell ref="H20:J20"/>
    <mergeCell ref="H21:J21"/>
    <mergeCell ref="C24:F24"/>
    <mergeCell ref="D20:F20"/>
    <mergeCell ref="D13:E13"/>
    <mergeCell ref="D14:E14"/>
    <mergeCell ref="D15:E15"/>
    <mergeCell ref="I3:L4"/>
    <mergeCell ref="D9:E9"/>
    <mergeCell ref="D10:E10"/>
    <mergeCell ref="D11:E11"/>
    <mergeCell ref="D12:E12"/>
  </mergeCells>
  <printOptions/>
  <pageMargins left="0.75" right="0.75" top="0.5" bottom="0.2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4"/>
  <sheetViews>
    <sheetView zoomScalePageLayoutView="0" workbookViewId="0" topLeftCell="A1">
      <selection activeCell="A19" sqref="A19"/>
    </sheetView>
  </sheetViews>
  <sheetFormatPr defaultColWidth="9.140625" defaultRowHeight="12.75"/>
  <cols>
    <col min="1" max="1" width="15.7109375" style="0" customWidth="1"/>
    <col min="2" max="2" width="8.7109375" style="0" customWidth="1"/>
  </cols>
  <sheetData>
    <row r="1" spans="1:9" ht="15.75" customHeight="1">
      <c r="A1" s="6" t="s">
        <v>0</v>
      </c>
      <c r="E1" s="71"/>
      <c r="F1" s="71"/>
      <c r="G1" s="71"/>
      <c r="H1" s="71"/>
      <c r="I1" s="71"/>
    </row>
    <row r="2" spans="1:9" ht="15.75" customHeight="1">
      <c r="A2" s="6" t="s">
        <v>1</v>
      </c>
      <c r="E2" s="71"/>
      <c r="F2" s="71"/>
      <c r="G2" s="71"/>
      <c r="H2" s="71"/>
      <c r="I2" s="71"/>
    </row>
    <row r="3" ht="15.75">
      <c r="A3" s="6" t="s">
        <v>2</v>
      </c>
    </row>
    <row r="4" ht="15.75">
      <c r="A4" s="6" t="s">
        <v>3</v>
      </c>
    </row>
    <row r="6" spans="1:13" ht="16.5" thickBot="1">
      <c r="A6" s="24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</row>
    <row r="7" spans="3:14" ht="14.25" thickBot="1" thickTop="1">
      <c r="C7" s="92" t="s">
        <v>6</v>
      </c>
      <c r="D7" s="88"/>
      <c r="E7" s="88" t="s">
        <v>7</v>
      </c>
      <c r="F7" s="88"/>
      <c r="G7" s="88" t="s">
        <v>8</v>
      </c>
      <c r="H7" s="88"/>
      <c r="I7" s="88" t="s">
        <v>9</v>
      </c>
      <c r="J7" s="88"/>
      <c r="K7" s="88" t="s">
        <v>56</v>
      </c>
      <c r="L7" s="88"/>
      <c r="M7" s="88" t="s">
        <v>11</v>
      </c>
      <c r="N7" s="89"/>
    </row>
    <row r="8" spans="1:14" ht="13.5" thickTop="1">
      <c r="A8" s="28" t="s">
        <v>49</v>
      </c>
      <c r="B8" s="69" t="s">
        <v>94</v>
      </c>
      <c r="C8" s="40" t="s">
        <v>45</v>
      </c>
      <c r="D8" s="41"/>
      <c r="E8" s="40" t="s">
        <v>45</v>
      </c>
      <c r="F8" s="41"/>
      <c r="G8" s="40" t="s">
        <v>45</v>
      </c>
      <c r="H8" s="41"/>
      <c r="I8" s="40" t="s">
        <v>45</v>
      </c>
      <c r="J8" s="41"/>
      <c r="K8" s="40" t="s">
        <v>45</v>
      </c>
      <c r="L8" s="41"/>
      <c r="M8" s="34" t="s">
        <v>45</v>
      </c>
      <c r="N8" s="29"/>
    </row>
    <row r="9" spans="1:14" ht="12.75">
      <c r="A9" s="30" t="s">
        <v>48</v>
      </c>
      <c r="B9" s="43" t="s">
        <v>50</v>
      </c>
      <c r="C9" s="42" t="s">
        <v>57</v>
      </c>
      <c r="D9" s="43" t="s">
        <v>55</v>
      </c>
      <c r="E9" s="42" t="s">
        <v>57</v>
      </c>
      <c r="F9" s="43" t="s">
        <v>55</v>
      </c>
      <c r="G9" s="42" t="s">
        <v>57</v>
      </c>
      <c r="H9" s="43" t="s">
        <v>55</v>
      </c>
      <c r="I9" s="42" t="s">
        <v>57</v>
      </c>
      <c r="J9" s="43" t="s">
        <v>55</v>
      </c>
      <c r="K9" s="42" t="s">
        <v>57</v>
      </c>
      <c r="L9" s="43" t="s">
        <v>55</v>
      </c>
      <c r="M9" s="35" t="s">
        <v>57</v>
      </c>
      <c r="N9" s="31" t="s">
        <v>55</v>
      </c>
    </row>
    <row r="10" spans="1:14" ht="13.5" thickBot="1">
      <c r="A10" s="32"/>
      <c r="B10" s="45" t="s">
        <v>51</v>
      </c>
      <c r="C10" s="44" t="s">
        <v>46</v>
      </c>
      <c r="D10" s="45" t="s">
        <v>47</v>
      </c>
      <c r="E10" s="44" t="s">
        <v>46</v>
      </c>
      <c r="F10" s="45" t="s">
        <v>47</v>
      </c>
      <c r="G10" s="44" t="s">
        <v>46</v>
      </c>
      <c r="H10" s="45" t="s">
        <v>47</v>
      </c>
      <c r="I10" s="44" t="s">
        <v>46</v>
      </c>
      <c r="J10" s="45" t="s">
        <v>47</v>
      </c>
      <c r="K10" s="44" t="s">
        <v>46</v>
      </c>
      <c r="L10" s="45" t="s">
        <v>47</v>
      </c>
      <c r="M10" s="36" t="s">
        <v>46</v>
      </c>
      <c r="N10" s="33" t="s">
        <v>47</v>
      </c>
    </row>
    <row r="11" spans="1:14" ht="13.5" thickTop="1">
      <c r="A11" s="30" t="s">
        <v>95</v>
      </c>
      <c r="B11" s="39">
        <v>45</v>
      </c>
      <c r="C11" s="46">
        <v>1</v>
      </c>
      <c r="D11" s="47">
        <f aca="true" t="shared" si="0" ref="D11:D19">+$B11*C11</f>
        <v>45</v>
      </c>
      <c r="E11" s="46"/>
      <c r="F11" s="47">
        <f aca="true" t="shared" si="1" ref="F11:F19">+$B11*E11</f>
        <v>0</v>
      </c>
      <c r="G11" s="46"/>
      <c r="H11" s="47">
        <f aca="true" t="shared" si="2" ref="H11:H19">+$B11*G11</f>
        <v>0</v>
      </c>
      <c r="I11" s="46"/>
      <c r="J11" s="47">
        <f aca="true" t="shared" si="3" ref="J11:J19">+$B11*I11</f>
        <v>0</v>
      </c>
      <c r="K11" s="46"/>
      <c r="L11" s="47">
        <f aca="true" t="shared" si="4" ref="L11:L19">+$B11*K11</f>
        <v>0</v>
      </c>
      <c r="M11" s="37"/>
      <c r="N11" s="50">
        <f aca="true" t="shared" si="5" ref="N11:N19">+$B11*M11</f>
        <v>0</v>
      </c>
    </row>
    <row r="12" spans="1:14" ht="12.75">
      <c r="A12" s="30" t="s">
        <v>52</v>
      </c>
      <c r="B12" s="39">
        <v>8</v>
      </c>
      <c r="C12" s="46"/>
      <c r="D12" s="47">
        <f t="shared" si="0"/>
        <v>0</v>
      </c>
      <c r="E12" s="46">
        <v>0.6</v>
      </c>
      <c r="F12" s="47">
        <f t="shared" si="1"/>
        <v>4.8</v>
      </c>
      <c r="G12" s="46"/>
      <c r="H12" s="47">
        <f t="shared" si="2"/>
        <v>0</v>
      </c>
      <c r="I12" s="46"/>
      <c r="J12" s="47">
        <f t="shared" si="3"/>
        <v>0</v>
      </c>
      <c r="K12" s="46"/>
      <c r="L12" s="47">
        <f t="shared" si="4"/>
        <v>0</v>
      </c>
      <c r="M12" s="37"/>
      <c r="N12" s="51">
        <f t="shared" si="5"/>
        <v>0</v>
      </c>
    </row>
    <row r="13" spans="1:14" ht="12.75">
      <c r="A13" s="30" t="s">
        <v>53</v>
      </c>
      <c r="B13" s="39">
        <v>7</v>
      </c>
      <c r="C13" s="46"/>
      <c r="D13" s="47">
        <f t="shared" si="0"/>
        <v>0</v>
      </c>
      <c r="E13" s="46">
        <v>0.4</v>
      </c>
      <c r="F13" s="47">
        <f t="shared" si="1"/>
        <v>2.8000000000000003</v>
      </c>
      <c r="G13" s="46"/>
      <c r="H13" s="47">
        <f t="shared" si="2"/>
        <v>0</v>
      </c>
      <c r="I13" s="46"/>
      <c r="J13" s="47">
        <f t="shared" si="3"/>
        <v>0</v>
      </c>
      <c r="K13" s="46"/>
      <c r="L13" s="47">
        <f t="shared" si="4"/>
        <v>0</v>
      </c>
      <c r="M13" s="37"/>
      <c r="N13" s="51">
        <f t="shared" si="5"/>
        <v>0</v>
      </c>
    </row>
    <row r="14" spans="1:14" ht="12.75">
      <c r="A14" s="30" t="s">
        <v>39</v>
      </c>
      <c r="B14" s="39">
        <v>6</v>
      </c>
      <c r="C14" s="46"/>
      <c r="D14" s="47">
        <f t="shared" si="0"/>
        <v>0</v>
      </c>
      <c r="E14" s="46"/>
      <c r="F14" s="47">
        <f t="shared" si="1"/>
        <v>0</v>
      </c>
      <c r="G14" s="46">
        <v>1</v>
      </c>
      <c r="H14" s="47">
        <f t="shared" si="2"/>
        <v>6</v>
      </c>
      <c r="I14" s="46"/>
      <c r="J14" s="47">
        <f t="shared" si="3"/>
        <v>0</v>
      </c>
      <c r="K14" s="46"/>
      <c r="L14" s="47">
        <f t="shared" si="4"/>
        <v>0</v>
      </c>
      <c r="M14" s="37"/>
      <c r="N14" s="51">
        <f t="shared" si="5"/>
        <v>0</v>
      </c>
    </row>
    <row r="15" spans="1:14" ht="12.75">
      <c r="A15" s="30" t="s">
        <v>41</v>
      </c>
      <c r="B15" s="39">
        <v>4.5</v>
      </c>
      <c r="C15" s="46"/>
      <c r="D15" s="47">
        <f t="shared" si="0"/>
        <v>0</v>
      </c>
      <c r="E15" s="46"/>
      <c r="F15" s="47">
        <f t="shared" si="1"/>
        <v>0</v>
      </c>
      <c r="G15" s="46"/>
      <c r="H15" s="47">
        <f t="shared" si="2"/>
        <v>0</v>
      </c>
      <c r="I15" s="46">
        <v>1</v>
      </c>
      <c r="J15" s="47">
        <f t="shared" si="3"/>
        <v>4.5</v>
      </c>
      <c r="K15" s="46"/>
      <c r="L15" s="47">
        <f t="shared" si="4"/>
        <v>0</v>
      </c>
      <c r="M15" s="37"/>
      <c r="N15" s="51">
        <f t="shared" si="5"/>
        <v>0</v>
      </c>
    </row>
    <row r="16" spans="1:14" ht="12.75">
      <c r="A16" s="30" t="s">
        <v>42</v>
      </c>
      <c r="B16" s="39">
        <v>3.25</v>
      </c>
      <c r="C16" s="46"/>
      <c r="D16" s="47">
        <f t="shared" si="0"/>
        <v>0</v>
      </c>
      <c r="E16" s="46"/>
      <c r="F16" s="47">
        <f t="shared" si="1"/>
        <v>0</v>
      </c>
      <c r="G16" s="46"/>
      <c r="H16" s="47">
        <f t="shared" si="2"/>
        <v>0</v>
      </c>
      <c r="I16" s="46"/>
      <c r="J16" s="47">
        <f t="shared" si="3"/>
        <v>0</v>
      </c>
      <c r="K16" s="46">
        <v>0.5</v>
      </c>
      <c r="L16" s="47">
        <f t="shared" si="4"/>
        <v>1.625</v>
      </c>
      <c r="M16" s="37"/>
      <c r="N16" s="51">
        <f t="shared" si="5"/>
        <v>0</v>
      </c>
    </row>
    <row r="17" spans="1:14" ht="12.75">
      <c r="A17" s="30" t="s">
        <v>98</v>
      </c>
      <c r="B17" s="39">
        <v>3</v>
      </c>
      <c r="C17" s="46"/>
      <c r="D17" s="47">
        <f t="shared" si="0"/>
        <v>0</v>
      </c>
      <c r="E17" s="46"/>
      <c r="F17" s="47">
        <f t="shared" si="1"/>
        <v>0</v>
      </c>
      <c r="G17" s="46"/>
      <c r="H17" s="47">
        <f t="shared" si="2"/>
        <v>0</v>
      </c>
      <c r="I17" s="46"/>
      <c r="J17" s="47">
        <f t="shared" si="3"/>
        <v>0</v>
      </c>
      <c r="K17" s="46">
        <v>0.5</v>
      </c>
      <c r="L17" s="47">
        <f t="shared" si="4"/>
        <v>1.5</v>
      </c>
      <c r="M17" s="37"/>
      <c r="N17" s="51">
        <f t="shared" si="5"/>
        <v>0</v>
      </c>
    </row>
    <row r="18" spans="1:14" ht="12.75">
      <c r="A18" s="30" t="s">
        <v>99</v>
      </c>
      <c r="B18" s="39">
        <v>2.5</v>
      </c>
      <c r="C18" s="46"/>
      <c r="D18" s="47">
        <f t="shared" si="0"/>
        <v>0</v>
      </c>
      <c r="E18" s="46"/>
      <c r="F18" s="47">
        <f t="shared" si="1"/>
        <v>0</v>
      </c>
      <c r="G18" s="46"/>
      <c r="H18" s="47">
        <f t="shared" si="2"/>
        <v>0</v>
      </c>
      <c r="I18" s="46"/>
      <c r="J18" s="47">
        <f t="shared" si="3"/>
        <v>0</v>
      </c>
      <c r="K18" s="46"/>
      <c r="L18" s="47">
        <f t="shared" si="4"/>
        <v>0</v>
      </c>
      <c r="M18" s="37">
        <v>0.2</v>
      </c>
      <c r="N18" s="51">
        <f t="shared" si="5"/>
        <v>0.5</v>
      </c>
    </row>
    <row r="19" spans="1:14" ht="13.5" thickBot="1">
      <c r="A19" s="32" t="s">
        <v>54</v>
      </c>
      <c r="B19" s="48">
        <v>4.1</v>
      </c>
      <c r="C19" s="54"/>
      <c r="D19" s="49">
        <f t="shared" si="0"/>
        <v>0</v>
      </c>
      <c r="E19" s="55"/>
      <c r="F19" s="49">
        <f t="shared" si="1"/>
        <v>0</v>
      </c>
      <c r="G19" s="55"/>
      <c r="H19" s="49">
        <f t="shared" si="2"/>
        <v>0</v>
      </c>
      <c r="I19" s="55"/>
      <c r="J19" s="49">
        <f t="shared" si="3"/>
        <v>0</v>
      </c>
      <c r="K19" s="55"/>
      <c r="L19" s="49">
        <f t="shared" si="4"/>
        <v>0</v>
      </c>
      <c r="M19" s="53">
        <v>0.8</v>
      </c>
      <c r="N19" s="52">
        <f t="shared" si="5"/>
        <v>3.28</v>
      </c>
    </row>
    <row r="20" spans="1:14" ht="14.25" thickBot="1" thickTop="1">
      <c r="A20" s="32" t="s">
        <v>58</v>
      </c>
      <c r="B20" s="38"/>
      <c r="C20" s="90">
        <f>SUM(D11:D19)</f>
        <v>45</v>
      </c>
      <c r="D20" s="91"/>
      <c r="E20" s="90">
        <f>SUM(F11:F19)</f>
        <v>7.6</v>
      </c>
      <c r="F20" s="91"/>
      <c r="G20" s="90">
        <f>SUM(H11:H19)</f>
        <v>6</v>
      </c>
      <c r="H20" s="91"/>
      <c r="I20" s="90">
        <f>SUM(J11:J19)</f>
        <v>4.5</v>
      </c>
      <c r="J20" s="91"/>
      <c r="K20" s="90">
        <f>SUM(L11:L19)</f>
        <v>3.125</v>
      </c>
      <c r="L20" s="91"/>
      <c r="M20" s="93">
        <f>SUM(N11:N19)</f>
        <v>3.78</v>
      </c>
      <c r="N20" s="94"/>
    </row>
    <row r="21" spans="1:13" ht="13.5" thickTop="1">
      <c r="A21" s="23"/>
      <c r="B21" s="25"/>
      <c r="C21" s="25"/>
      <c r="D21" s="26"/>
      <c r="E21" s="26"/>
      <c r="F21" s="26"/>
      <c r="G21" s="26"/>
      <c r="H21" s="26"/>
      <c r="I21" s="26"/>
      <c r="J21" s="26"/>
      <c r="K21" s="26"/>
      <c r="L21" s="26"/>
      <c r="M21" s="27"/>
    </row>
    <row r="26" spans="1:7" ht="12.75">
      <c r="A26" s="67" t="s">
        <v>93</v>
      </c>
      <c r="B26" s="66"/>
      <c r="C26" s="66"/>
      <c r="D26" s="66"/>
      <c r="E26" s="66"/>
      <c r="F26" s="66"/>
      <c r="G26" s="66"/>
    </row>
    <row r="29" spans="1:5" ht="13.5" thickBot="1">
      <c r="A29" s="95" t="s">
        <v>77</v>
      </c>
      <c r="B29" s="95"/>
      <c r="D29" s="95" t="s">
        <v>78</v>
      </c>
      <c r="E29" s="95"/>
    </row>
    <row r="31" ht="12.75">
      <c r="A31" t="s">
        <v>80</v>
      </c>
    </row>
    <row r="33" ht="12.75">
      <c r="A33" s="68" t="s">
        <v>92</v>
      </c>
    </row>
    <row r="34" ht="12.75">
      <c r="A34" t="s">
        <v>96</v>
      </c>
    </row>
  </sheetData>
  <sheetProtection/>
  <mergeCells count="14">
    <mergeCell ref="G7:H7"/>
    <mergeCell ref="I7:J7"/>
    <mergeCell ref="A29:B29"/>
    <mergeCell ref="D29:E29"/>
    <mergeCell ref="K7:L7"/>
    <mergeCell ref="M7:N7"/>
    <mergeCell ref="C20:D20"/>
    <mergeCell ref="C7:D7"/>
    <mergeCell ref="K20:L20"/>
    <mergeCell ref="M20:N20"/>
    <mergeCell ref="E20:F20"/>
    <mergeCell ref="G20:H20"/>
    <mergeCell ref="I20:J20"/>
    <mergeCell ref="E7:F7"/>
  </mergeCells>
  <printOptions/>
  <pageMargins left="0.75" right="0.75" top="1" bottom="1" header="0.5" footer="0.5"/>
  <pageSetup fitToHeight="1" fitToWidth="1" horizontalDpi="600" verticalDpi="600" orientation="landscape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7"/>
  <sheetViews>
    <sheetView zoomScale="75" zoomScaleNormal="75" zoomScalePageLayoutView="0" workbookViewId="0" topLeftCell="A1">
      <selection activeCell="B25" sqref="B25"/>
    </sheetView>
  </sheetViews>
  <sheetFormatPr defaultColWidth="9.140625" defaultRowHeight="12.75"/>
  <cols>
    <col min="1" max="1" width="4.7109375" style="0" customWidth="1"/>
    <col min="2" max="2" width="21.7109375" style="0" customWidth="1"/>
    <col min="3" max="3" width="4.7109375" style="0" customWidth="1"/>
    <col min="4" max="4" width="20.57421875" style="0" customWidth="1"/>
    <col min="5" max="5" width="4.7109375" style="0" customWidth="1"/>
    <col min="6" max="6" width="14.57421875" style="0" customWidth="1"/>
    <col min="8" max="8" width="11.421875" style="0" customWidth="1"/>
  </cols>
  <sheetData>
    <row r="1" spans="1:8" ht="12.75" customHeight="1">
      <c r="A1" s="97" t="s">
        <v>43</v>
      </c>
      <c r="B1" s="98"/>
      <c r="C1" s="98"/>
      <c r="D1" s="98"/>
      <c r="E1" s="98"/>
      <c r="F1" s="98"/>
      <c r="G1" s="98"/>
      <c r="H1" s="98"/>
    </row>
    <row r="2" spans="1:8" ht="12.75" customHeight="1">
      <c r="A2" s="98"/>
      <c r="B2" s="98"/>
      <c r="C2" s="98"/>
      <c r="D2" s="98"/>
      <c r="E2" s="98"/>
      <c r="F2" s="98"/>
      <c r="G2" s="98"/>
      <c r="H2" s="98"/>
    </row>
    <row r="4" spans="1:8" ht="27.75">
      <c r="A4" s="96" t="s">
        <v>68</v>
      </c>
      <c r="B4" s="75"/>
      <c r="C4" s="75"/>
      <c r="D4" s="75"/>
      <c r="E4" s="75"/>
      <c r="F4" s="75"/>
      <c r="G4" s="75"/>
      <c r="H4" s="75"/>
    </row>
    <row r="9" spans="1:8" ht="15.75" customHeight="1">
      <c r="A9" s="99" t="s">
        <v>69</v>
      </c>
      <c r="B9" s="100"/>
      <c r="C9" s="100"/>
      <c r="D9" s="100"/>
      <c r="E9" s="100"/>
      <c r="F9" s="100"/>
      <c r="G9" s="100"/>
      <c r="H9" s="100"/>
    </row>
    <row r="14" spans="2:8" ht="15.75">
      <c r="B14" s="56" t="s">
        <v>70</v>
      </c>
      <c r="D14" s="56" t="s">
        <v>84</v>
      </c>
      <c r="F14" s="56" t="s">
        <v>86</v>
      </c>
      <c r="H14" s="56" t="s">
        <v>81</v>
      </c>
    </row>
    <row r="15" spans="1:8" ht="15.75">
      <c r="A15" s="63"/>
      <c r="B15" s="64"/>
      <c r="C15" s="65"/>
      <c r="D15" s="56" t="s">
        <v>85</v>
      </c>
      <c r="F15" s="56" t="s">
        <v>87</v>
      </c>
      <c r="H15" s="56"/>
    </row>
    <row r="17" spans="2:8" ht="12.75">
      <c r="B17" s="11" t="s">
        <v>40</v>
      </c>
      <c r="D17" s="57" t="s">
        <v>71</v>
      </c>
      <c r="F17" s="58">
        <v>10</v>
      </c>
      <c r="H17" s="62">
        <v>20800</v>
      </c>
    </row>
    <row r="18" spans="2:8" ht="12.75">
      <c r="B18" s="11" t="s">
        <v>52</v>
      </c>
      <c r="D18" s="57" t="s">
        <v>72</v>
      </c>
      <c r="F18" s="58">
        <v>8</v>
      </c>
      <c r="H18" s="62">
        <v>16640</v>
      </c>
    </row>
    <row r="19" spans="2:8" ht="12.75">
      <c r="B19" s="11" t="s">
        <v>53</v>
      </c>
      <c r="D19" s="57" t="s">
        <v>72</v>
      </c>
      <c r="F19" s="58">
        <v>7</v>
      </c>
      <c r="H19" s="62">
        <v>14560</v>
      </c>
    </row>
    <row r="20" spans="2:8" ht="12.75">
      <c r="B20" s="11" t="s">
        <v>39</v>
      </c>
      <c r="D20" s="57" t="s">
        <v>73</v>
      </c>
      <c r="F20" s="58">
        <v>6</v>
      </c>
      <c r="H20" s="62">
        <v>12480</v>
      </c>
    </row>
    <row r="21" spans="2:8" ht="12.75">
      <c r="B21" s="11" t="s">
        <v>41</v>
      </c>
      <c r="D21" s="57" t="s">
        <v>74</v>
      </c>
      <c r="F21" s="58">
        <v>4.5</v>
      </c>
      <c r="H21" s="62"/>
    </row>
    <row r="22" spans="2:8" ht="12.75">
      <c r="B22" s="11" t="s">
        <v>42</v>
      </c>
      <c r="D22" s="57" t="s">
        <v>75</v>
      </c>
      <c r="F22" s="58">
        <v>3.25</v>
      </c>
      <c r="H22" s="62"/>
    </row>
    <row r="23" spans="2:8" ht="12.75">
      <c r="B23" s="11" t="s">
        <v>98</v>
      </c>
      <c r="D23" s="57" t="s">
        <v>75</v>
      </c>
      <c r="F23" s="58">
        <v>3</v>
      </c>
      <c r="H23" s="62"/>
    </row>
    <row r="24" spans="2:8" ht="12.75">
      <c r="B24" s="11" t="s">
        <v>99</v>
      </c>
      <c r="D24" s="57" t="s">
        <v>76</v>
      </c>
      <c r="F24" s="58">
        <v>2.5</v>
      </c>
      <c r="H24" s="62"/>
    </row>
    <row r="25" spans="2:8" ht="12.75">
      <c r="B25" s="61" t="s">
        <v>79</v>
      </c>
      <c r="D25" s="60" t="s">
        <v>76</v>
      </c>
      <c r="F25" s="59">
        <v>4.1</v>
      </c>
      <c r="H25" s="62"/>
    </row>
    <row r="26" spans="2:6" ht="12.75">
      <c r="B26" s="61"/>
      <c r="D26" s="60"/>
      <c r="F26" s="59"/>
    </row>
    <row r="29" spans="2:9" ht="12.75">
      <c r="B29" s="101" t="s">
        <v>97</v>
      </c>
      <c r="C29" s="101"/>
      <c r="D29" s="101"/>
      <c r="E29" s="101"/>
      <c r="F29" s="101"/>
      <c r="G29" s="101"/>
      <c r="H29" s="101"/>
      <c r="I29" s="101"/>
    </row>
    <row r="32" spans="2:6" ht="13.5" thickBot="1">
      <c r="B32" s="95" t="s">
        <v>77</v>
      </c>
      <c r="C32" s="95"/>
      <c r="E32" s="95" t="s">
        <v>78</v>
      </c>
      <c r="F32" s="95"/>
    </row>
    <row r="34" ht="12.75">
      <c r="B34" t="s">
        <v>80</v>
      </c>
    </row>
    <row r="36" ht="12.75">
      <c r="B36" t="s">
        <v>82</v>
      </c>
    </row>
    <row r="37" ht="12.75">
      <c r="B37" t="s">
        <v>83</v>
      </c>
    </row>
  </sheetData>
  <sheetProtection/>
  <mergeCells count="6">
    <mergeCell ref="A4:H4"/>
    <mergeCell ref="A1:H2"/>
    <mergeCell ref="B32:C32"/>
    <mergeCell ref="E32:F32"/>
    <mergeCell ref="A9:H9"/>
    <mergeCell ref="B29:I29"/>
  </mergeCells>
  <printOptions/>
  <pageMargins left="0.5" right="0.5" top="1" bottom="1" header="0.5" footer="0.5"/>
  <pageSetup horizontalDpi="600" verticalDpi="600" orientation="portrait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Idaho Transportation Dept.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Jonathan Lenhart</dc:creator>
  <cp:keywords/>
  <dc:description/>
  <cp:lastModifiedBy>HMcClure</cp:lastModifiedBy>
  <cp:lastPrinted>2009-07-16T15:04:41Z</cp:lastPrinted>
  <dcterms:created xsi:type="dcterms:W3CDTF">1999-05-27T19:31:55Z</dcterms:created>
  <dcterms:modified xsi:type="dcterms:W3CDTF">2009-07-24T14:35:55Z</dcterms:modified>
  <cp:category/>
  <cp:version/>
  <cp:contentType/>
  <cp:contentStatus/>
</cp:coreProperties>
</file>