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henscheid\Desktop\"/>
    </mc:Choice>
  </mc:AlternateContent>
  <xr:revisionPtr revIDLastSave="0" documentId="8_{A6153BA1-80EE-4937-A665-3D32D847D1DA}" xr6:coauthVersionLast="45" xr6:coauthVersionMax="45" xr10:uidLastSave="{00000000-0000-0000-0000-000000000000}"/>
  <bookViews>
    <workbookView xWindow="-120" yWindow="-120" windowWidth="29040" windowHeight="16440" xr2:uid="{00000000-000D-0000-FFFF-FFFF00000000}"/>
  </bookViews>
  <sheets>
    <sheet name="0777" sheetId="1" r:id="rId1"/>
  </sheets>
  <definedNames>
    <definedName name="_xlnm.Print_Area" localSheetId="0">'0777'!$B$1:$AT$156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M134" i="1" l="1"/>
  <c r="AF10" i="1" l="1"/>
  <c r="AC10" i="1"/>
  <c r="T10" i="1"/>
  <c r="AJ114" i="1"/>
  <c r="AG114" i="1"/>
  <c r="AJ112" i="1"/>
  <c r="AG112" i="1"/>
  <c r="AJ106" i="1"/>
  <c r="AG106" i="1"/>
  <c r="AJ102" i="1"/>
  <c r="AG102" i="1"/>
  <c r="Z103" i="1"/>
  <c r="Z101" i="1"/>
  <c r="M118" i="1" s="1"/>
  <c r="P118" i="1" s="1"/>
  <c r="V118" i="1" s="1"/>
  <c r="AL98" i="1"/>
  <c r="AF98" i="1"/>
  <c r="Y98" i="1"/>
  <c r="T98" i="1"/>
  <c r="G98" i="1"/>
  <c r="C98" i="1"/>
  <c r="AQ96" i="1"/>
  <c r="AM96" i="1"/>
  <c r="AH96" i="1"/>
  <c r="Q96" i="1"/>
  <c r="I96" i="1"/>
  <c r="C96" i="1"/>
  <c r="AP93" i="1"/>
  <c r="Y93" i="1"/>
  <c r="T93" i="1"/>
  <c r="C93" i="1"/>
  <c r="AQ91" i="1"/>
  <c r="AM91" i="1"/>
  <c r="Y91" i="1"/>
  <c r="U91" i="1"/>
  <c r="O91" i="1"/>
  <c r="H91" i="1"/>
  <c r="C91" i="1"/>
  <c r="AO89" i="1"/>
  <c r="AO87" i="1"/>
  <c r="AJ87" i="1"/>
  <c r="Z87" i="1"/>
  <c r="M87" i="1"/>
  <c r="H87" i="1"/>
  <c r="C87" i="1"/>
  <c r="AP85" i="1"/>
  <c r="AL85" i="1"/>
  <c r="AE85" i="1"/>
  <c r="R85" i="1"/>
  <c r="C85" i="1"/>
  <c r="AO83" i="1"/>
  <c r="AE83" i="1"/>
  <c r="AC83" i="1"/>
  <c r="P83" i="1"/>
  <c r="I83" i="1"/>
  <c r="C83" i="1"/>
  <c r="AP76" i="1"/>
  <c r="AK76" i="1"/>
  <c r="AO62" i="1"/>
  <c r="AJ62" i="1"/>
  <c r="AO56" i="1"/>
  <c r="AJ56" i="1"/>
  <c r="W54" i="1"/>
  <c r="J52" i="1"/>
  <c r="J48" i="1"/>
  <c r="AO42" i="1"/>
  <c r="AJ110" i="1" s="1"/>
  <c r="AI42" i="1"/>
  <c r="I34" i="1"/>
  <c r="T32" i="1"/>
  <c r="T30" i="1"/>
  <c r="I30" i="1"/>
  <c r="T28" i="1"/>
  <c r="T26" i="1"/>
  <c r="AT56" i="1" l="1"/>
  <c r="AF46" i="1"/>
  <c r="AP46" i="1" s="1"/>
  <c r="AM112" i="1"/>
  <c r="X28" i="1"/>
  <c r="X34" i="1"/>
  <c r="Z34" i="1" s="1"/>
  <c r="C100" i="1"/>
  <c r="J100" i="1" s="1"/>
  <c r="AT62" i="1"/>
  <c r="AG110" i="1"/>
  <c r="X30" i="1"/>
  <c r="X32" i="1"/>
  <c r="AJ64" i="1"/>
  <c r="AG108" i="1" s="1"/>
  <c r="M108" i="1"/>
  <c r="P108" i="1" s="1"/>
  <c r="V108" i="1" s="1"/>
  <c r="M114" i="1"/>
  <c r="P114" i="1" s="1"/>
  <c r="V114" i="1" s="1"/>
  <c r="M110" i="1"/>
  <c r="P110" i="1" s="1"/>
  <c r="V110" i="1" s="1"/>
  <c r="M126" i="1"/>
  <c r="P126" i="1" s="1"/>
  <c r="V126" i="1" s="1"/>
  <c r="M124" i="1"/>
  <c r="P124" i="1" s="1"/>
  <c r="V124" i="1" s="1"/>
  <c r="M116" i="1"/>
  <c r="P116" i="1" s="1"/>
  <c r="V116" i="1" s="1"/>
  <c r="M132" i="1"/>
  <c r="P132" i="1" s="1"/>
  <c r="M130" i="1"/>
  <c r="P130" i="1" s="1"/>
  <c r="V130" i="1" s="1"/>
  <c r="M120" i="1"/>
  <c r="P120" i="1" s="1"/>
  <c r="V120" i="1" s="1"/>
  <c r="M122" i="1"/>
  <c r="P122" i="1" s="1"/>
  <c r="V122" i="1" s="1"/>
  <c r="M112" i="1"/>
  <c r="P112" i="1" s="1"/>
  <c r="V112" i="1" s="1"/>
  <c r="M128" i="1"/>
  <c r="P128" i="1" s="1"/>
  <c r="V128" i="1" s="1"/>
  <c r="AO64" i="1"/>
  <c r="AI44" i="1"/>
  <c r="AM110" i="1" s="1"/>
  <c r="AK142" i="1"/>
  <c r="AP142" i="1"/>
  <c r="AQ139" i="1"/>
  <c r="AL139" i="1"/>
  <c r="AD139" i="1"/>
  <c r="AD142" i="1"/>
  <c r="V132" i="1" l="1"/>
  <c r="AG128" i="1"/>
  <c r="J56" i="1"/>
  <c r="J58" i="1" s="1"/>
  <c r="W56" i="1"/>
  <c r="W58" i="1" s="1"/>
  <c r="AT64" i="1"/>
  <c r="AJ108" i="1"/>
  <c r="AJ128" i="1" s="1"/>
  <c r="V134" i="1"/>
  <c r="AM124" i="1" s="1"/>
  <c r="AJ66" i="1"/>
  <c r="AM108" i="1" s="1"/>
  <c r="AM128" i="1" s="1"/>
  <c r="AD68" i="1"/>
  <c r="AM68" i="1" s="1"/>
  <c r="AF87" i="1"/>
  <c r="AJ134" i="1" l="1"/>
  <c r="AG134" i="1"/>
  <c r="C61" i="1"/>
  <c r="P60" i="1"/>
  <c r="R60" i="1"/>
  <c r="V60" i="1"/>
  <c r="Y60" i="1" s="1"/>
  <c r="AJ124" i="1"/>
  <c r="AG124" i="1"/>
  <c r="BJ43" i="1"/>
  <c r="BL43" i="1" s="1"/>
  <c r="BJ44" i="1"/>
  <c r="BL44" i="1" s="1"/>
  <c r="BJ45" i="1"/>
  <c r="BL45" i="1" s="1"/>
  <c r="BJ46" i="1"/>
  <c r="BL46" i="1" s="1"/>
  <c r="BJ47" i="1"/>
  <c r="BL47" i="1" s="1"/>
  <c r="BJ48" i="1"/>
  <c r="BL48" i="1" s="1"/>
  <c r="BJ49" i="1"/>
  <c r="BL49" i="1" s="1"/>
  <c r="BJ50" i="1"/>
  <c r="BL50" i="1" s="1"/>
  <c r="BJ51" i="1"/>
  <c r="BL51" i="1" s="1"/>
  <c r="BJ52" i="1"/>
  <c r="BL52" i="1" s="1"/>
  <c r="BJ53" i="1"/>
  <c r="BL53" i="1" s="1"/>
  <c r="BJ54" i="1"/>
  <c r="BL54" i="1" s="1"/>
  <c r="BJ31" i="1"/>
  <c r="BL31" i="1" s="1"/>
  <c r="BJ32" i="1"/>
  <c r="BL32" i="1" s="1"/>
  <c r="BJ33" i="1"/>
  <c r="BL33" i="1" s="1"/>
  <c r="BJ34" i="1"/>
  <c r="BL34" i="1" s="1"/>
  <c r="BJ35" i="1"/>
  <c r="BL35" i="1" s="1"/>
  <c r="BJ36" i="1"/>
  <c r="BL36" i="1" s="1"/>
  <c r="BJ37" i="1"/>
  <c r="BL37" i="1" s="1"/>
  <c r="BJ38" i="1"/>
  <c r="BL38" i="1" s="1"/>
  <c r="BJ39" i="1"/>
  <c r="BL39" i="1" s="1"/>
  <c r="BJ40" i="1"/>
  <c r="BL40" i="1" s="1"/>
  <c r="BJ41" i="1"/>
  <c r="BL41" i="1" s="1"/>
  <c r="BJ42" i="1"/>
  <c r="BL42" i="1" s="1"/>
  <c r="BJ30" i="1"/>
  <c r="BL30" i="1" s="1"/>
  <c r="BJ29" i="1"/>
  <c r="BL29" i="1" s="1"/>
  <c r="AM116" i="1" l="1"/>
  <c r="AJ116" i="1" s="1"/>
  <c r="AC87" i="1"/>
  <c r="T87" i="1"/>
  <c r="AM122" i="1" l="1"/>
  <c r="AM104" i="1" s="1"/>
  <c r="AM118" i="1" s="1"/>
  <c r="AM120" i="1" s="1"/>
  <c r="AM136" i="1" s="1"/>
  <c r="AG116" i="1"/>
  <c r="AG122" i="1" l="1"/>
  <c r="AG130" i="1" s="1"/>
  <c r="AG132" i="1" s="1"/>
  <c r="AJ122" i="1"/>
  <c r="AJ130" i="1" s="1"/>
  <c r="AJ132" i="1" s="1"/>
  <c r="AM130" i="1"/>
  <c r="AM132" i="1" s="1"/>
  <c r="AM126" i="1"/>
  <c r="AG104" i="1" l="1"/>
  <c r="AG118" i="1" s="1"/>
  <c r="AG120" i="1" s="1"/>
  <c r="AG126" i="1" s="1"/>
  <c r="AJ104" i="1"/>
  <c r="AJ118" i="1" s="1"/>
  <c r="AJ120" i="1" s="1"/>
  <c r="AJ126" i="1" s="1"/>
  <c r="AG136" i="1" l="1"/>
  <c r="AJ136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Mike Copeland</author>
    <author>Jason Henscheid</author>
  </authors>
  <commentList>
    <comment ref="O14" authorId="0" shapeId="0" xr:uid="{23FC475E-D0ED-41DF-99B4-D03D5665C929}">
      <text>
        <r>
          <rPr>
            <b/>
            <sz val="9"/>
            <color indexed="81"/>
            <rFont val="Tahoma"/>
            <family val="2"/>
          </rPr>
          <t>Total tons produced for the workshift at the time of sampling.</t>
        </r>
      </text>
    </comment>
    <comment ref="U14" authorId="0" shapeId="0" xr:uid="{F5BBE0C3-1F30-412C-97BA-0AB1628F7E1A}">
      <text>
        <r>
          <rPr>
            <sz val="9"/>
            <color indexed="81"/>
            <rFont val="Tahoma"/>
            <family val="2"/>
          </rPr>
          <t>Temperature of sample when sample was taken.</t>
        </r>
      </text>
    </comment>
    <comment ref="AM14" authorId="0" shapeId="0" xr:uid="{96B20ECE-3A1F-4B8C-986C-04C4585C1023}">
      <text>
        <r>
          <rPr>
            <sz val="9"/>
            <color indexed="81"/>
            <rFont val="Tahoma"/>
            <family val="2"/>
          </rPr>
          <t>MM/DD/YYYY</t>
        </r>
      </text>
    </comment>
    <comment ref="AQ14" authorId="0" shapeId="0" xr:uid="{154CA85F-6691-41B5-B3C2-47541C5C8C6E}">
      <text>
        <r>
          <rPr>
            <sz val="9"/>
            <color indexed="81"/>
            <rFont val="Tahoma"/>
            <family val="2"/>
          </rPr>
          <t>HH:MM AM/PM</t>
        </r>
      </text>
    </comment>
    <comment ref="AM19" authorId="0" shapeId="0" xr:uid="{734D648A-D61A-4F57-9291-93FA36556CD4}">
      <text>
        <r>
          <rPr>
            <sz val="9"/>
            <color indexed="81"/>
            <rFont val="Tahoma"/>
            <family val="2"/>
          </rPr>
          <t>MM/DD/YYYY</t>
        </r>
      </text>
    </comment>
    <comment ref="AQ19" authorId="0" shapeId="0" xr:uid="{1484453B-E379-4491-865B-952E28F33BF5}">
      <text>
        <r>
          <rPr>
            <sz val="9"/>
            <color indexed="81"/>
            <rFont val="Tahoma"/>
            <family val="2"/>
          </rPr>
          <t>HH:MM AM/PM</t>
        </r>
      </text>
    </comment>
    <comment ref="C21" authorId="0" shapeId="0" xr:uid="{CD2C4317-531D-4C98-BDB8-2CE0D53467B5}">
      <text>
        <r>
          <rPr>
            <sz val="9"/>
            <color indexed="81"/>
            <rFont val="Tahoma"/>
            <family val="2"/>
          </rPr>
          <t>Temperature of sample when sample was taken.</t>
        </r>
      </text>
    </comment>
    <comment ref="S41" authorId="0" shapeId="0" xr:uid="{42110A15-4016-4921-BD9A-6F8D5F516C8D}">
      <text>
        <r>
          <rPr>
            <sz val="9"/>
            <color indexed="81"/>
            <rFont val="Tahoma"/>
            <family val="2"/>
          </rPr>
          <t>MM/DD/YYYY</t>
        </r>
      </text>
    </comment>
    <comment ref="W41" authorId="0" shapeId="0" xr:uid="{CC0821EE-D497-4C13-B299-7F240374D394}">
      <text>
        <r>
          <rPr>
            <sz val="9"/>
            <color indexed="81"/>
            <rFont val="Tahoma"/>
            <family val="2"/>
          </rPr>
          <t>HH:MM AM/PM</t>
        </r>
      </text>
    </comment>
    <comment ref="AQ70" authorId="1" shapeId="0" xr:uid="{743303AB-A2EE-411E-BDCD-5C401BEFD704}">
      <text>
        <r>
          <rPr>
            <sz val="9"/>
            <color indexed="81"/>
            <rFont val="Tahoma"/>
            <family val="2"/>
          </rPr>
          <t>MM/DD/YYYY</t>
        </r>
      </text>
    </comment>
    <comment ref="AL73" authorId="1" shapeId="0" xr:uid="{F9D058B0-EBF6-4DA9-AD5E-86BDA15D41D5}">
      <text>
        <r>
          <rPr>
            <sz val="9"/>
            <color indexed="81"/>
            <rFont val="Tahoma"/>
            <family val="2"/>
          </rPr>
          <t>MM/DD/YYYY</t>
        </r>
      </text>
    </comment>
    <comment ref="AQ73" authorId="1" shapeId="0" xr:uid="{54669158-4CCB-4261-99B9-7641F8061BCB}">
      <text>
        <r>
          <rPr>
            <sz val="9"/>
            <color indexed="81"/>
            <rFont val="Tahoma"/>
            <family val="2"/>
          </rPr>
          <t xml:space="preserve">MM/DD/YYYY
</t>
        </r>
      </text>
    </comment>
  </commentList>
</comments>
</file>

<file path=xl/sharedStrings.xml><?xml version="1.0" encoding="utf-8"?>
<sst xmlns="http://schemas.openxmlformats.org/spreadsheetml/2006/main" count="358" uniqueCount="244">
  <si>
    <t>Key Number</t>
  </si>
  <si>
    <t>Project Number</t>
  </si>
  <si>
    <t>Project Name</t>
  </si>
  <si>
    <t>District</t>
  </si>
  <si>
    <t>Contract Item Number</t>
  </si>
  <si>
    <t>Class of Mix</t>
  </si>
  <si>
    <t>ESALs</t>
  </si>
  <si>
    <t>PCS</t>
  </si>
  <si>
    <t>Passing PCS</t>
  </si>
  <si>
    <r>
      <t>C-JMF Target P</t>
    </r>
    <r>
      <rPr>
        <vertAlign val="subscript"/>
        <sz val="8"/>
        <rFont val="Arial"/>
        <family val="2"/>
      </rPr>
      <t>b</t>
    </r>
  </si>
  <si>
    <t>Contractor Producing Mix</t>
  </si>
  <si>
    <t>Virgin Binder Grade</t>
  </si>
  <si>
    <t>Anti-strip Additive</t>
  </si>
  <si>
    <t>Listed on QPL</t>
  </si>
  <si>
    <t>Asphalt Binder Supplier</t>
  </si>
  <si>
    <t>% Anti-Strip Additive</t>
  </si>
  <si>
    <t>% Binder Replacement</t>
  </si>
  <si>
    <t>Test Number</t>
  </si>
  <si>
    <t>Date Sampled</t>
  </si>
  <si>
    <t>Time Sampled</t>
  </si>
  <si>
    <t>AASHTO T209 Sample Size</t>
  </si>
  <si>
    <t>NMAS</t>
  </si>
  <si>
    <t>Minimum</t>
  </si>
  <si>
    <t>Maximum</t>
  </si>
  <si>
    <t>Sampled By</t>
  </si>
  <si>
    <t>WAQTC Number</t>
  </si>
  <si>
    <t>Quantity Represented</t>
  </si>
  <si>
    <t>1-1/2"</t>
  </si>
  <si>
    <t>Tons</t>
  </si>
  <si>
    <t>1"</t>
  </si>
  <si>
    <t>3/4"</t>
  </si>
  <si>
    <t>Qualified Lab No.</t>
  </si>
  <si>
    <t>1/2"</t>
  </si>
  <si>
    <t>3/8"</t>
  </si>
  <si>
    <t>Date Reduced</t>
  </si>
  <si>
    <t>Time Reduced</t>
  </si>
  <si>
    <t>No. 4</t>
  </si>
  <si>
    <t>Summary of Mix Properties</t>
  </si>
  <si>
    <t>Property</t>
  </si>
  <si>
    <t>Sample 1A</t>
  </si>
  <si>
    <t>Sample 1B</t>
  </si>
  <si>
    <t>Combined</t>
  </si>
  <si>
    <t>LSL</t>
  </si>
  <si>
    <t>USL</t>
  </si>
  <si>
    <r>
      <t>G</t>
    </r>
    <r>
      <rPr>
        <vertAlign val="subscript"/>
        <sz val="11"/>
        <rFont val="Arial"/>
        <family val="2"/>
      </rPr>
      <t>sa</t>
    </r>
  </si>
  <si>
    <t>Increment 1</t>
  </si>
  <si>
    <t>Increment 2</t>
  </si>
  <si>
    <r>
      <t>G</t>
    </r>
    <r>
      <rPr>
        <vertAlign val="subscript"/>
        <sz val="11"/>
        <rFont val="Arial"/>
        <family val="2"/>
      </rPr>
      <t>se</t>
    </r>
  </si>
  <si>
    <r>
      <t>G</t>
    </r>
    <r>
      <rPr>
        <vertAlign val="subscript"/>
        <sz val="11"/>
        <rFont val="Arial"/>
        <family val="2"/>
      </rPr>
      <t>sb</t>
    </r>
  </si>
  <si>
    <r>
      <t>G</t>
    </r>
    <r>
      <rPr>
        <vertAlign val="subscript"/>
        <sz val="11"/>
        <rFont val="Arial"/>
        <family val="2"/>
      </rPr>
      <t>mm</t>
    </r>
  </si>
  <si>
    <r>
      <t>G</t>
    </r>
    <r>
      <rPr>
        <vertAlign val="subscript"/>
        <sz val="11"/>
        <rFont val="Arial"/>
        <family val="2"/>
      </rPr>
      <t>mb</t>
    </r>
  </si>
  <si>
    <r>
      <t>Abs</t>
    </r>
    <r>
      <rPr>
        <vertAlign val="subscript"/>
        <sz val="11"/>
        <rFont val="Arial"/>
        <family val="2"/>
      </rPr>
      <t>t166</t>
    </r>
  </si>
  <si>
    <r>
      <t>G</t>
    </r>
    <r>
      <rPr>
        <vertAlign val="subscript"/>
        <sz val="10"/>
        <rFont val="Arial"/>
        <family val="2"/>
      </rPr>
      <t>mm</t>
    </r>
    <r>
      <rPr>
        <sz val="10"/>
        <rFont val="Arial"/>
        <family val="2"/>
      </rPr>
      <t xml:space="preserve"> (Maximum Specific Gravity)</t>
    </r>
  </si>
  <si>
    <r>
      <t>Average G</t>
    </r>
    <r>
      <rPr>
        <vertAlign val="subscript"/>
        <sz val="10"/>
        <rFont val="Arial"/>
        <family val="2"/>
      </rPr>
      <t>mm</t>
    </r>
  </si>
  <si>
    <r>
      <t>G</t>
    </r>
    <r>
      <rPr>
        <vertAlign val="subscript"/>
        <sz val="11"/>
        <rFont val="Arial"/>
        <family val="2"/>
      </rPr>
      <t>b</t>
    </r>
  </si>
  <si>
    <t>Range</t>
  </si>
  <si>
    <r>
      <t>P</t>
    </r>
    <r>
      <rPr>
        <vertAlign val="subscript"/>
        <sz val="11"/>
        <rFont val="Arial"/>
        <family val="2"/>
      </rPr>
      <t>b</t>
    </r>
  </si>
  <si>
    <t>SA</t>
  </si>
  <si>
    <r>
      <t>P</t>
    </r>
    <r>
      <rPr>
        <vertAlign val="subscript"/>
        <sz val="11"/>
        <rFont val="Arial"/>
        <family val="2"/>
      </rPr>
      <t>ba</t>
    </r>
  </si>
  <si>
    <t>AFT</t>
  </si>
  <si>
    <r>
      <t>P</t>
    </r>
    <r>
      <rPr>
        <vertAlign val="subscript"/>
        <sz val="11"/>
        <rFont val="Arial"/>
        <family val="2"/>
      </rPr>
      <t>be</t>
    </r>
  </si>
  <si>
    <t>VMA</t>
  </si>
  <si>
    <t>Serial Number</t>
  </si>
  <si>
    <r>
      <t>P</t>
    </r>
    <r>
      <rPr>
        <vertAlign val="subscript"/>
        <sz val="11"/>
        <rFont val="Arial"/>
        <family val="2"/>
      </rPr>
      <t>s</t>
    </r>
  </si>
  <si>
    <t>VFA</t>
  </si>
  <si>
    <t>P200</t>
  </si>
  <si>
    <t>Specimen 1</t>
  </si>
  <si>
    <t>Specimen 2</t>
  </si>
  <si>
    <t>Design Mass</t>
  </si>
  <si>
    <t>Mass of Sample</t>
  </si>
  <si>
    <t>DP</t>
  </si>
  <si>
    <t xml:space="preserve"> </t>
  </si>
  <si>
    <t>Sample Height (mm)</t>
  </si>
  <si>
    <r>
      <t>P</t>
    </r>
    <r>
      <rPr>
        <vertAlign val="subscript"/>
        <sz val="11"/>
        <rFont val="Arial"/>
        <family val="2"/>
      </rPr>
      <t>a</t>
    </r>
  </si>
  <si>
    <r>
      <t>Average G</t>
    </r>
    <r>
      <rPr>
        <vertAlign val="subscript"/>
        <sz val="10"/>
        <rFont val="Arial"/>
        <family val="2"/>
      </rPr>
      <t>mb</t>
    </r>
  </si>
  <si>
    <t>Testing Party</t>
  </si>
  <si>
    <t>Sample Date</t>
  </si>
  <si>
    <t>FOP for AASHTO T308 Asphalt Content by Ignition Method</t>
  </si>
  <si>
    <t>Data From External Balance</t>
  </si>
  <si>
    <t>Elapsed Time</t>
  </si>
  <si>
    <r>
      <t>Mass Initial Sample (M</t>
    </r>
    <r>
      <rPr>
        <vertAlign val="subscript"/>
        <sz val="9"/>
        <rFont val="Arial"/>
        <family val="2"/>
      </rPr>
      <t>i</t>
    </r>
    <r>
      <rPr>
        <sz val="9"/>
        <rFont val="Arial"/>
        <family val="2"/>
      </rPr>
      <t>)</t>
    </r>
  </si>
  <si>
    <t>Chamber Set Point</t>
  </si>
  <si>
    <t>Calibration Factor</t>
  </si>
  <si>
    <r>
      <t>Mass Residual Aggregate (M</t>
    </r>
    <r>
      <rPr>
        <vertAlign val="subscript"/>
        <sz val="9"/>
        <rFont val="Arial"/>
        <family val="2"/>
      </rPr>
      <t>f</t>
    </r>
    <r>
      <rPr>
        <sz val="9"/>
        <rFont val="Arial"/>
        <family val="2"/>
      </rPr>
      <t>)</t>
    </r>
  </si>
  <si>
    <t>Uncorrected Binder Content</t>
  </si>
  <si>
    <r>
      <t>P</t>
    </r>
    <r>
      <rPr>
        <b/>
        <vertAlign val="subscript"/>
        <sz val="9"/>
        <rFont val="Arial"/>
        <family val="2"/>
      </rPr>
      <t>b</t>
    </r>
    <r>
      <rPr>
        <b/>
        <sz val="9"/>
        <rFont val="Arial"/>
        <family val="2"/>
      </rPr>
      <t xml:space="preserve"> (Method B)</t>
    </r>
  </si>
  <si>
    <r>
      <t>P</t>
    </r>
    <r>
      <rPr>
        <b/>
        <vertAlign val="subscript"/>
        <sz val="9"/>
        <rFont val="Arial"/>
        <family val="2"/>
      </rPr>
      <t>b</t>
    </r>
    <r>
      <rPr>
        <b/>
        <sz val="9"/>
        <rFont val="Arial"/>
        <family val="2"/>
      </rPr>
      <t xml:space="preserve"> (Method A)</t>
    </r>
  </si>
  <si>
    <t>FOP for AASHTO T329 Moisture Content of Bituminous Mixes</t>
  </si>
  <si>
    <t>Moisture Content Calculations</t>
  </si>
  <si>
    <t>Constant Mass Calculations</t>
  </si>
  <si>
    <t>Oven Temperature</t>
  </si>
  <si>
    <t>Drying Cycle</t>
  </si>
  <si>
    <t>Mass Sample</t>
  </si>
  <si>
    <t>%Change</t>
  </si>
  <si>
    <t>Pan Mass</t>
  </si>
  <si>
    <r>
      <t xml:space="preserve">Final Dry Mass </t>
    </r>
    <r>
      <rPr>
        <b/>
        <sz val="9"/>
        <rFont val="Arial"/>
        <family val="2"/>
      </rPr>
      <t>(</t>
    </r>
    <r>
      <rPr>
        <sz val="9"/>
        <rFont val="Arial"/>
        <family val="2"/>
      </rPr>
      <t>M</t>
    </r>
    <r>
      <rPr>
        <vertAlign val="subscript"/>
        <sz val="9"/>
        <rFont val="Arial"/>
        <family val="2"/>
      </rPr>
      <t>f</t>
    </r>
    <r>
      <rPr>
        <b/>
        <sz val="9"/>
        <rFont val="Arial"/>
        <family val="2"/>
      </rPr>
      <t>)</t>
    </r>
  </si>
  <si>
    <t>Moisture Content (MC)</t>
  </si>
  <si>
    <t>FOP for AASHTO T30 Sieve Analysis</t>
  </si>
  <si>
    <t>Spec Limits</t>
  </si>
  <si>
    <t>2" (50mm) Sieve</t>
  </si>
  <si>
    <t>1 1/2" (37.5mm) Sieve</t>
  </si>
  <si>
    <t>1" (25mm) Sieve</t>
  </si>
  <si>
    <t>3/4" (19mm) Sieve</t>
  </si>
  <si>
    <t>1/2" (12.5mm) Sieve</t>
  </si>
  <si>
    <t>3/8" (9.5mm) Sieve</t>
  </si>
  <si>
    <t>No. 4 (4.75mm) Sieve</t>
  </si>
  <si>
    <t>No. 8 (2.36mm) Sieve</t>
  </si>
  <si>
    <t>No. 16 (1.18mm) Sieve</t>
  </si>
  <si>
    <t>No. 30 (0.600mm) Sieve</t>
  </si>
  <si>
    <t>No. 50 (0.300mm) Sieve</t>
  </si>
  <si>
    <t>No. 100 (0.150mm) Sieve</t>
  </si>
  <si>
    <t>No. 200 (0.075mm) Sieve</t>
  </si>
  <si>
    <r>
      <rPr>
        <b/>
        <sz val="8"/>
        <rFont val="Arial"/>
        <family val="2"/>
      </rPr>
      <t>Pan</t>
    </r>
    <r>
      <rPr>
        <sz val="8"/>
        <rFont val="Arial"/>
        <family val="2"/>
      </rPr>
      <t xml:space="preserve"> (-0.075mm) Sieve</t>
    </r>
  </si>
  <si>
    <r>
      <t>M</t>
    </r>
    <r>
      <rPr>
        <b/>
        <vertAlign val="subscript"/>
        <sz val="8"/>
        <rFont val="Arial"/>
        <family val="2"/>
      </rPr>
      <t>s</t>
    </r>
  </si>
  <si>
    <t>Date</t>
  </si>
  <si>
    <t>&lt; 1 (50 Gyrations)</t>
  </si>
  <si>
    <t>1 &lt; 10 (75 Gyrations)</t>
  </si>
  <si>
    <t>≥ 10 (100 Gyrations)</t>
  </si>
  <si>
    <t xml:space="preserve">75 Gyration for 50 </t>
  </si>
  <si>
    <t>SP2</t>
  </si>
  <si>
    <t>SP3</t>
  </si>
  <si>
    <t>SP5</t>
  </si>
  <si>
    <t>SP3 for SP2</t>
  </si>
  <si>
    <t>ClassMix</t>
  </si>
  <si>
    <t>No. 8</t>
  </si>
  <si>
    <t>No. 16</t>
  </si>
  <si>
    <t>PassPCS</t>
  </si>
  <si>
    <t>(Within d2s precision?)</t>
  </si>
  <si>
    <t>FOP for AASHTO R 97 Sampling of Asphalt Mixtures</t>
  </si>
  <si>
    <t>FOP for AASHTO R 47 Reducing Samples of Hot Mix Asphalt (HMA) to Testing Size (Initial Reduction of Sample)</t>
  </si>
  <si>
    <t>Random Number</t>
  </si>
  <si>
    <t>Sample Temp</t>
  </si>
  <si>
    <t>Sample Location (Sta./offset, truck, plant, etc.)</t>
  </si>
  <si>
    <t>Send Reports To (Resident Engineer):</t>
  </si>
  <si>
    <t>ITD Mix Design Number</t>
  </si>
  <si>
    <t>405-435A</t>
  </si>
  <si>
    <t>405-410A</t>
  </si>
  <si>
    <t>405-415A</t>
  </si>
  <si>
    <t>405-420A</t>
  </si>
  <si>
    <t>405-420B</t>
  </si>
  <si>
    <t>405-421A</t>
  </si>
  <si>
    <t>405-425A</t>
  </si>
  <si>
    <t>405-425B</t>
  </si>
  <si>
    <t>405-425C</t>
  </si>
  <si>
    <t>405-425D</t>
  </si>
  <si>
    <t>405-426A</t>
  </si>
  <si>
    <t>405-430A</t>
  </si>
  <si>
    <t>405-430B</t>
  </si>
  <si>
    <t>405-431A</t>
  </si>
  <si>
    <t>405-435B</t>
  </si>
  <si>
    <t>405-435C</t>
  </si>
  <si>
    <t>405-435D</t>
  </si>
  <si>
    <t>405-436A</t>
  </si>
  <si>
    <t>405-450A</t>
  </si>
  <si>
    <t>405-450B</t>
  </si>
  <si>
    <t>405-451A</t>
  </si>
  <si>
    <t>405-455A</t>
  </si>
  <si>
    <t>405-455B</t>
  </si>
  <si>
    <t>405-455C</t>
  </si>
  <si>
    <t>405-455D</t>
  </si>
  <si>
    <t>405-456A</t>
  </si>
  <si>
    <t>SUPERPAVE HMA PAVEMENT CLASS SP-T</t>
  </si>
  <si>
    <t>SUPERPAVE HMA PAVEMENT CLASS SP-NS</t>
  </si>
  <si>
    <t>SUPERPAVE HMA PAVEMENT CLASS SP-2</t>
  </si>
  <si>
    <t>LEVELING COURSE CLASS SP-2</t>
  </si>
  <si>
    <t>SUPERPAVE HMA PAVEMENT INCLUDING ASPHALT &amp; ADDITIVES CLASS SP-2</t>
  </si>
  <si>
    <t>LEVELING COURSE INCLUDING ASPHALT &amp; ADDITIVES CLASS SP-2</t>
  </si>
  <si>
    <t>SUPERPAVE HMA PAVEMENT CLASS SP-3</t>
  </si>
  <si>
    <t>LEVELING COURSE CLASS SP-3</t>
  </si>
  <si>
    <t>SUPERPAVE HMA PAVEMENT INCLUDING ASPHALT &amp; ADDITIVES CLASS SP-3</t>
  </si>
  <si>
    <t>LEVELING COURSE INCLUDING ASPHALT &amp; ADDITIVES CLASS SP-3</t>
  </si>
  <si>
    <t>SUPERPAVE HMA PAVEMENT CLASS SP-5</t>
  </si>
  <si>
    <t>LEVELING COURSE CLASS SP-5</t>
  </si>
  <si>
    <t>SUPERPAVE HMA PAVEMENT INCLUDING ASPHALT &amp; ADDITIVES CLASS SP-5</t>
  </si>
  <si>
    <t>LEVELING COURSE INCLUDING ASPHALT &amp; ADDITIVES CLASS SP-5</t>
  </si>
  <si>
    <t>Reason for Sample</t>
  </si>
  <si>
    <t>Initial Reduction Location</t>
  </si>
  <si>
    <t>Performed by</t>
  </si>
  <si>
    <t>Witnessed by</t>
  </si>
  <si>
    <t>Challenge Split Retained</t>
  </si>
  <si>
    <t>Challenge ID Number</t>
  </si>
  <si>
    <t>Sample Security Tape Number/s</t>
  </si>
  <si>
    <t>Pan &amp; Sample</t>
  </si>
  <si>
    <t>90 Minute</t>
  </si>
  <si>
    <t>30 Minute</t>
  </si>
  <si>
    <t>Furnace ID</t>
  </si>
  <si>
    <t>FOP for AASHTO T 329 (MC)</t>
  </si>
  <si>
    <t>Basket Assembly</t>
  </si>
  <si>
    <t>Basket &amp; Initial Sample</t>
  </si>
  <si>
    <t>Basket &amp; Final Aggregate</t>
  </si>
  <si>
    <r>
      <t>IR157 Correction Factor (C</t>
    </r>
    <r>
      <rPr>
        <vertAlign val="subscript"/>
        <sz val="9"/>
        <rFont val="Arial"/>
        <family val="2"/>
      </rPr>
      <t>f</t>
    </r>
    <r>
      <rPr>
        <sz val="9"/>
        <rFont val="Arial"/>
        <family val="2"/>
      </rPr>
      <t>)</t>
    </r>
  </si>
  <si>
    <t>Data from Printed Ticket (Attach Ticket)</t>
  </si>
  <si>
    <t>Temp Compensation Factor</t>
  </si>
  <si>
    <t>Date on Ticket</t>
  </si>
  <si>
    <t>Time on Ticket</t>
  </si>
  <si>
    <t>T 308 Tested by</t>
  </si>
  <si>
    <t>T 329 Tested by</t>
  </si>
  <si>
    <r>
      <t xml:space="preserve">Bowl Mass (g) </t>
    </r>
    <r>
      <rPr>
        <i/>
        <sz val="10"/>
        <rFont val="Arial"/>
        <family val="2"/>
      </rPr>
      <t>(Required)</t>
    </r>
  </si>
  <si>
    <t>Bowl &amp; Sample Mass (g)</t>
  </si>
  <si>
    <t>Dry Sample in Air Mass (g) (A)</t>
  </si>
  <si>
    <t>Sub Bowl &amp; Sample Wt. (g)</t>
  </si>
  <si>
    <t>Sub Bowl Wt. (g)</t>
  </si>
  <si>
    <t>Sub Sample Wt. (g) (C)</t>
  </si>
  <si>
    <t>Dry Puck Mass (g) (A)</t>
  </si>
  <si>
    <t>Puck in Water Wt. (g) (C)</t>
  </si>
  <si>
    <t>Puck SSD Wt. (g) (B)</t>
  </si>
  <si>
    <r>
      <t>Aggregate Surface Area</t>
    </r>
    <r>
      <rPr>
        <b/>
        <sz val="8"/>
        <rFont val="Arial"/>
        <family val="2"/>
      </rPr>
      <t xml:space="preserve"> (SA)</t>
    </r>
  </si>
  <si>
    <r>
      <t>Production Test For Plant Produced Mix (Loose)</t>
    </r>
    <r>
      <rPr>
        <sz val="12"/>
        <rFont val="Arial"/>
        <family val="2"/>
      </rPr>
      <t xml:space="preserve">
Idaho Transportation Department</t>
    </r>
  </si>
  <si>
    <t xml:space="preserve"> FOP for AASHTO T 312 SuperPave Gyratory Compactor</t>
  </si>
  <si>
    <t xml:space="preserve"> FOP for AASHTO T 166 Bulk Specific Gravity of Compacted Mix (Method A)</t>
  </si>
  <si>
    <t xml:space="preserve"> T 166 Tested by</t>
  </si>
  <si>
    <t xml:space="preserve"> T 209 Tested by</t>
  </si>
  <si>
    <t>Mass Pan &amp; Inital Sample</t>
  </si>
  <si>
    <t>Mass Pan &amp; Dry Sample</t>
  </si>
  <si>
    <t>Difference between Method A &amp; Method B Pb within 0.15%?</t>
  </si>
  <si>
    <t xml:space="preserve"> T 312 Tested by</t>
  </si>
  <si>
    <r>
      <t>P</t>
    </r>
    <r>
      <rPr>
        <b/>
        <vertAlign val="subscript"/>
        <sz val="11"/>
        <rFont val="Cambria"/>
        <family val="1"/>
        <scheme val="major"/>
      </rPr>
      <t>b</t>
    </r>
    <r>
      <rPr>
        <b/>
        <sz val="11"/>
        <rFont val="Cambria"/>
        <family val="1"/>
        <scheme val="major"/>
      </rPr>
      <t xml:space="preserve"> =</t>
    </r>
  </si>
  <si>
    <t>Gmb (Bulk Specific Gravity)</t>
  </si>
  <si>
    <t>FOP for AASHTO T 209 Theoretical Max Specific Gravity (Bowl Method)</t>
  </si>
  <si>
    <t>Testing Lab Qualified Lab Number</t>
  </si>
  <si>
    <t>Date Qualified</t>
  </si>
  <si>
    <t>Sample / Test Remarks</t>
  </si>
  <si>
    <t>Exp. Date</t>
  </si>
  <si>
    <r>
      <rPr>
        <i/>
        <u/>
        <sz val="9"/>
        <rFont val="Arial"/>
        <family val="2"/>
      </rPr>
      <t>Spec Limits:</t>
    </r>
    <r>
      <rPr>
        <sz val="9"/>
        <rFont val="Arial"/>
        <family val="2"/>
      </rPr>
      <t xml:space="preserve"> 115±5</t>
    </r>
  </si>
  <si>
    <t>Pan Before Wash</t>
  </si>
  <si>
    <r>
      <t xml:space="preserve">Dry Sample Before Wash </t>
    </r>
    <r>
      <rPr>
        <b/>
        <sz val="8"/>
        <rFont val="Arial"/>
        <family val="2"/>
      </rPr>
      <t>M</t>
    </r>
    <r>
      <rPr>
        <b/>
        <vertAlign val="subscript"/>
        <sz val="8"/>
        <rFont val="Arial"/>
        <family val="2"/>
      </rPr>
      <t>T30</t>
    </r>
  </si>
  <si>
    <t>Pan &amp; Sample Dry Before Wash</t>
  </si>
  <si>
    <t>Constant Mass
Pan</t>
  </si>
  <si>
    <t>Dry Sample After Wash Mw</t>
  </si>
  <si>
    <t>Pan &amp; Sample 
Dry After Wash</t>
  </si>
  <si>
    <r>
      <t xml:space="preserve">Aggregate Correction Factor 
</t>
    </r>
    <r>
      <rPr>
        <b/>
        <sz val="7.5"/>
        <rFont val="Arial"/>
        <family val="2"/>
      </rPr>
      <t>Cf(Agg)</t>
    </r>
  </si>
  <si>
    <r>
      <t xml:space="preserve">Cumulative
Mass 
Retained
</t>
    </r>
    <r>
      <rPr>
        <b/>
        <sz val="7.5"/>
        <rFont val="Arial"/>
        <family val="2"/>
      </rPr>
      <t>CMR</t>
    </r>
  </si>
  <si>
    <r>
      <t xml:space="preserve">Cumulative
%
Retained
</t>
    </r>
    <r>
      <rPr>
        <b/>
        <sz val="7.5"/>
        <rFont val="Arial"/>
        <family val="2"/>
      </rPr>
      <t>CPR</t>
    </r>
  </si>
  <si>
    <r>
      <t xml:space="preserve">Calculated
%
Passing
</t>
    </r>
    <r>
      <rPr>
        <b/>
        <sz val="7.5"/>
        <rFont val="Arial"/>
        <family val="2"/>
      </rPr>
      <t>PP</t>
    </r>
  </si>
  <si>
    <r>
      <t xml:space="preserve">Reported
%
Passing
</t>
    </r>
    <r>
      <rPr>
        <b/>
        <sz val="7.5"/>
        <rFont val="Arial"/>
        <family val="2"/>
      </rPr>
      <t>RPP</t>
    </r>
  </si>
  <si>
    <t>*By signing this form, I certify that this is the original sample/testing source document and the information provided is complete, true and in accordance with the WAQTC Rights and Responsibilities Agreement. I am also aware that both State and Federal laws may govern construction projects, including Title 18, United States Code, Section 1020, which in brief states that anyone making falsifications on Federal-aid projects, “Shall be fined not more than $10,000 or imprisoned not more than five years, or both.”</t>
  </si>
  <si>
    <t xml:space="preserve"> Document Checked by</t>
  </si>
  <si>
    <t xml:space="preserve"> T 30 / T 255 Tested by</t>
  </si>
  <si>
    <t>Witnessed By</t>
  </si>
  <si>
    <t xml:space="preserve"> ITD 0888 Serial Number/s</t>
  </si>
  <si>
    <t>°F</t>
  </si>
  <si>
    <t>°C</t>
  </si>
  <si>
    <t>AAO</t>
  </si>
  <si>
    <t>Deduct #200 Tolerance?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</si>
</sst>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164" formatCode="0.000"/>
    <numFmt numFmtId="165" formatCode="0.0"/>
    <numFmt numFmtId="166" formatCode="0.0000"/>
    <numFmt numFmtId="167" formatCode="00000"/>
  </numFmts>
  <fonts count="4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9.5"/>
      <name val="Arial"/>
      <family val="2"/>
    </font>
    <font>
      <sz val="7.5"/>
      <name val="Arial"/>
      <family val="2"/>
    </font>
    <font>
      <sz val="7"/>
      <name val="Arial"/>
      <family val="2"/>
    </font>
    <font>
      <vertAlign val="subscript"/>
      <sz val="8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vertAlign val="subscript"/>
      <sz val="11"/>
      <name val="Arial"/>
      <family val="2"/>
    </font>
    <font>
      <i/>
      <sz val="10"/>
      <name val="Arial"/>
      <family val="2"/>
    </font>
    <font>
      <sz val="6"/>
      <color theme="0" tint="-0.499984740745262"/>
      <name val="Arial"/>
      <family val="2"/>
    </font>
    <font>
      <vertAlign val="subscript"/>
      <sz val="10"/>
      <name val="Arial"/>
      <family val="2"/>
    </font>
    <font>
      <sz val="6"/>
      <name val="Arial"/>
      <family val="2"/>
    </font>
    <font>
      <vertAlign val="subscript"/>
      <sz val="9"/>
      <name val="Arial"/>
      <family val="2"/>
    </font>
    <font>
      <b/>
      <vertAlign val="subscript"/>
      <sz val="9"/>
      <name val="Arial"/>
      <family val="2"/>
    </font>
    <font>
      <b/>
      <sz val="9"/>
      <color theme="0" tint="-0.499984740745262"/>
      <name val="Arial"/>
      <family val="2"/>
    </font>
    <font>
      <sz val="8.5"/>
      <name val="Arial"/>
      <family val="2"/>
    </font>
    <font>
      <b/>
      <vertAlign val="subscript"/>
      <sz val="8"/>
      <name val="Arial"/>
      <family val="2"/>
    </font>
    <font>
      <b/>
      <sz val="7"/>
      <name val="Arial"/>
      <family val="2"/>
    </font>
    <font>
      <sz val="7.5"/>
      <color indexed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Arial"/>
      <family val="2"/>
    </font>
    <font>
      <sz val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1"/>
      <name val="Cambria"/>
      <family val="1"/>
      <scheme val="major"/>
    </font>
    <font>
      <b/>
      <vertAlign val="subscript"/>
      <sz val="11"/>
      <name val="Cambria"/>
      <family val="1"/>
      <scheme val="major"/>
    </font>
    <font>
      <sz val="9"/>
      <color theme="1"/>
      <name val="Arial"/>
      <family val="2"/>
    </font>
    <font>
      <sz val="16"/>
      <name val="Arial"/>
      <family val="2"/>
    </font>
    <font>
      <i/>
      <u/>
      <sz val="9"/>
      <name val="Arial"/>
      <family val="2"/>
    </font>
    <font>
      <sz val="8"/>
      <name val="Calibri"/>
      <family val="2"/>
      <scheme val="minor"/>
    </font>
    <font>
      <sz val="8"/>
      <name val="Cambria"/>
      <family val="1"/>
    </font>
    <font>
      <b/>
      <sz val="7.5"/>
      <name val="Arial"/>
      <family val="2"/>
    </font>
    <font>
      <sz val="12"/>
      <color theme="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2"/>
      <name val="Cambria"/>
      <family val="1"/>
      <scheme val="major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DFFD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DE9D9"/>
        <bgColor indexed="64"/>
      </patternFill>
    </fill>
    <fill>
      <patternFill patternType="solid">
        <fgColor rgb="FFDAE7F6"/>
        <bgColor indexed="64"/>
      </patternFill>
    </fill>
    <fill>
      <patternFill patternType="solid">
        <fgColor rgb="FFFFECBD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E9F3EE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0" tint="-0.14999847407452621"/>
        <bgColor indexed="64"/>
      </patternFill>
    </fill>
  </fills>
  <borders count="10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 style="dotted">
        <color indexed="64"/>
      </right>
      <top style="medium">
        <color auto="1"/>
      </top>
      <bottom/>
      <diagonal/>
    </border>
    <border>
      <left style="medium">
        <color auto="1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tted">
        <color auto="1"/>
      </right>
      <top/>
      <bottom style="double">
        <color indexed="64"/>
      </bottom>
      <diagonal/>
    </border>
    <border>
      <left/>
      <right style="thin">
        <color auto="1"/>
      </right>
      <top/>
      <bottom style="double">
        <color indexed="64"/>
      </bottom>
      <diagonal/>
    </border>
    <border>
      <left style="thin">
        <color auto="1"/>
      </left>
      <right/>
      <top/>
      <bottom style="double">
        <color indexed="64"/>
      </bottom>
      <diagonal/>
    </border>
    <border>
      <left/>
      <right style="medium">
        <color auto="1"/>
      </right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auto="1"/>
      </right>
      <top style="double">
        <color indexed="64"/>
      </top>
      <bottom/>
      <diagonal/>
    </border>
    <border>
      <left style="thin">
        <color auto="1"/>
      </left>
      <right/>
      <top style="double">
        <color indexed="64"/>
      </top>
      <bottom/>
      <diagonal/>
    </border>
    <border>
      <left/>
      <right style="medium">
        <color auto="1"/>
      </right>
      <top style="double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dotted">
        <color indexed="64"/>
      </left>
      <right/>
      <top style="medium">
        <color auto="1"/>
      </top>
      <bottom/>
      <diagonal/>
    </border>
    <border>
      <left style="dotted">
        <color indexed="64"/>
      </left>
      <right/>
      <top/>
      <bottom style="double">
        <color indexed="64"/>
      </bottom>
      <diagonal/>
    </border>
    <border>
      <left style="double">
        <color auto="1"/>
      </left>
      <right/>
      <top style="medium">
        <color auto="1"/>
      </top>
      <bottom/>
      <diagonal/>
    </border>
    <border>
      <left style="double">
        <color auto="1"/>
      </left>
      <right/>
      <top style="double">
        <color indexed="64"/>
      </top>
      <bottom/>
      <diagonal/>
    </border>
    <border>
      <left/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indexed="64"/>
      </left>
      <right/>
      <top/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medium">
        <color auto="1"/>
      </bottom>
      <diagonal/>
    </border>
    <border>
      <left style="double">
        <color auto="1"/>
      </left>
      <right/>
      <top/>
      <bottom style="double">
        <color indexed="64"/>
      </bottom>
      <diagonal/>
    </border>
    <border>
      <left/>
      <right style="double">
        <color auto="1"/>
      </right>
      <top style="medium">
        <color auto="1"/>
      </top>
      <bottom/>
      <diagonal/>
    </border>
    <border>
      <left style="thin">
        <color auto="1"/>
      </left>
      <right/>
      <top style="hair">
        <color indexed="64"/>
      </top>
      <bottom style="thin">
        <color auto="1"/>
      </bottom>
      <diagonal/>
    </border>
    <border>
      <left/>
      <right style="dotted">
        <color auto="1"/>
      </right>
      <top style="hair">
        <color indexed="64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/>
      <right style="double">
        <color indexed="64"/>
      </right>
      <top/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double">
        <color indexed="64"/>
      </right>
      <top style="double">
        <color auto="1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auto="1"/>
      </bottom>
      <diagonal/>
    </border>
    <border>
      <left/>
      <right/>
      <top style="hair">
        <color indexed="64"/>
      </top>
      <bottom style="thin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/>
      <right style="double">
        <color auto="1"/>
      </right>
      <top style="hair">
        <color indexed="64"/>
      </top>
      <bottom style="thin">
        <color auto="1"/>
      </bottom>
      <diagonal/>
    </border>
    <border>
      <left style="dashed">
        <color auto="1"/>
      </left>
      <right style="double">
        <color auto="1"/>
      </right>
      <top style="thin">
        <color auto="1"/>
      </top>
      <bottom/>
      <diagonal/>
    </border>
    <border>
      <left style="dashed">
        <color auto="1"/>
      </left>
      <right style="double">
        <color auto="1"/>
      </right>
      <top/>
      <bottom style="thin">
        <color auto="1"/>
      </bottom>
      <diagonal/>
    </border>
    <border>
      <left style="dotted">
        <color indexed="64"/>
      </left>
      <right/>
      <top style="dotted">
        <color indexed="64"/>
      </top>
      <bottom/>
      <diagonal/>
    </border>
    <border>
      <left/>
      <right style="medium">
        <color auto="1"/>
      </right>
      <top style="dotted">
        <color indexed="64"/>
      </top>
      <bottom/>
      <diagonal/>
    </border>
    <border>
      <left style="dotted">
        <color indexed="64"/>
      </left>
      <right/>
      <top/>
      <bottom style="dotted">
        <color auto="1"/>
      </bottom>
      <diagonal/>
    </border>
    <border>
      <left/>
      <right style="medium">
        <color auto="1"/>
      </right>
      <top/>
      <bottom style="dotted">
        <color auto="1"/>
      </bottom>
      <diagonal/>
    </border>
    <border>
      <left style="thin">
        <color auto="1"/>
      </left>
      <right/>
      <top style="dotted">
        <color indexed="64"/>
      </top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 style="thin">
        <color auto="1"/>
      </left>
      <right/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auto="1"/>
      </right>
      <top style="dotted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/>
      <right style="thin">
        <color auto="1"/>
      </right>
      <top/>
      <bottom style="dotted">
        <color indexed="64"/>
      </bottom>
      <diagonal/>
    </border>
    <border>
      <left style="double">
        <color auto="1"/>
      </left>
      <right/>
      <top style="dotted">
        <color indexed="64"/>
      </top>
      <bottom/>
      <diagonal/>
    </border>
    <border>
      <left style="double">
        <color auto="1"/>
      </left>
      <right/>
      <top/>
      <bottom style="dotted">
        <color indexed="64"/>
      </bottom>
      <diagonal/>
    </border>
    <border>
      <left style="dotted">
        <color auto="1"/>
      </left>
      <right/>
      <top style="double">
        <color indexed="64"/>
      </top>
      <bottom/>
      <diagonal/>
    </border>
    <border>
      <left/>
      <right style="dotted">
        <color indexed="64"/>
      </right>
      <top style="double">
        <color indexed="64"/>
      </top>
      <bottom/>
      <diagonal/>
    </border>
    <border>
      <left style="dotted">
        <color indexed="64"/>
      </left>
      <right/>
      <top/>
      <bottom style="medium">
        <color auto="1"/>
      </bottom>
      <diagonal/>
    </border>
    <border>
      <left/>
      <right style="dotted">
        <color indexed="64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6">
    <xf numFmtId="0" fontId="0" fillId="0" borderId="0"/>
    <xf numFmtId="0" fontId="2" fillId="0" borderId="0"/>
    <xf numFmtId="44" fontId="1" fillId="0" borderId="0" applyFont="0" applyFill="0" applyBorder="0" applyAlignment="0" applyProtection="0"/>
    <xf numFmtId="0" fontId="27" fillId="0" borderId="0">
      <alignment vertical="top"/>
    </xf>
    <xf numFmtId="0" fontId="1" fillId="0" borderId="0"/>
    <xf numFmtId="0" fontId="1" fillId="0" borderId="0"/>
    <xf numFmtId="0" fontId="2" fillId="0" borderId="0"/>
    <xf numFmtId="0" fontId="27" fillId="0" borderId="0">
      <alignment vertical="top"/>
    </xf>
    <xf numFmtId="0" fontId="27" fillId="0" borderId="0">
      <alignment vertical="top"/>
    </xf>
    <xf numFmtId="0" fontId="2" fillId="0" borderId="0"/>
    <xf numFmtId="0" fontId="2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" fillId="0" borderId="0"/>
  </cellStyleXfs>
  <cellXfs count="1061">
    <xf numFmtId="0" fontId="0" fillId="0" borderId="0" xfId="0"/>
    <xf numFmtId="0" fontId="2" fillId="0" borderId="0" xfId="1" applyFont="1" applyProtection="1"/>
    <xf numFmtId="0" fontId="2" fillId="0" borderId="0" xfId="1" applyFont="1" applyBorder="1" applyAlignment="1" applyProtection="1">
      <alignment horizontal="center"/>
    </xf>
    <xf numFmtId="0" fontId="5" fillId="0" borderId="0" xfId="1" applyFont="1" applyAlignment="1" applyProtection="1">
      <alignment vertical="top"/>
    </xf>
    <xf numFmtId="0" fontId="6" fillId="0" borderId="0" xfId="1" applyFont="1" applyAlignment="1" applyProtection="1"/>
    <xf numFmtId="0" fontId="2" fillId="0" borderId="0" xfId="1" applyFont="1" applyAlignment="1" applyProtection="1">
      <alignment vertical="center"/>
    </xf>
    <xf numFmtId="0" fontId="6" fillId="0" borderId="0" xfId="1" applyFont="1" applyAlignment="1" applyProtection="1">
      <alignment vertical="center"/>
    </xf>
    <xf numFmtId="0" fontId="3" fillId="0" borderId="0" xfId="1" applyFont="1" applyBorder="1" applyAlignment="1" applyProtection="1"/>
    <xf numFmtId="0" fontId="2" fillId="0" borderId="0" xfId="1" applyFont="1" applyBorder="1" applyAlignment="1" applyProtection="1">
      <alignment horizontal="center" vertical="center"/>
    </xf>
    <xf numFmtId="0" fontId="2" fillId="0" borderId="0" xfId="1" applyFont="1" applyFill="1" applyBorder="1" applyAlignment="1" applyProtection="1"/>
    <xf numFmtId="0" fontId="2" fillId="0" borderId="0" xfId="1" applyFont="1" applyFill="1" applyBorder="1" applyAlignment="1" applyProtection="1">
      <alignment vertical="center"/>
    </xf>
    <xf numFmtId="0" fontId="9" fillId="0" borderId="20" xfId="1" applyFont="1" applyBorder="1" applyAlignment="1" applyProtection="1"/>
    <xf numFmtId="0" fontId="2" fillId="0" borderId="17" xfId="1" applyFont="1" applyBorder="1" applyAlignment="1" applyProtection="1">
      <alignment vertical="center"/>
    </xf>
    <xf numFmtId="0" fontId="2" fillId="0" borderId="15" xfId="1" applyFont="1" applyBorder="1" applyAlignment="1" applyProtection="1">
      <alignment horizontal="center" vertical="center"/>
    </xf>
    <xf numFmtId="0" fontId="2" fillId="0" borderId="16" xfId="1" applyFont="1" applyBorder="1" applyAlignment="1" applyProtection="1">
      <alignment horizontal="center" vertical="center"/>
    </xf>
    <xf numFmtId="0" fontId="2" fillId="0" borderId="24" xfId="1" applyFont="1" applyBorder="1" applyAlignment="1" applyProtection="1">
      <alignment vertical="center"/>
    </xf>
    <xf numFmtId="0" fontId="2" fillId="0" borderId="25" xfId="1" applyFont="1" applyBorder="1" applyAlignment="1" applyProtection="1">
      <alignment horizontal="center" vertical="center"/>
    </xf>
    <xf numFmtId="0" fontId="2" fillId="0" borderId="12" xfId="1" applyFont="1" applyBorder="1" applyAlignment="1" applyProtection="1">
      <alignment vertical="center"/>
    </xf>
    <xf numFmtId="0" fontId="2" fillId="0" borderId="10" xfId="1" applyFont="1" applyBorder="1" applyAlignment="1" applyProtection="1">
      <alignment horizontal="center" vertical="center"/>
    </xf>
    <xf numFmtId="0" fontId="2" fillId="0" borderId="11" xfId="1" applyFont="1" applyBorder="1" applyAlignment="1" applyProtection="1">
      <alignment horizontal="center" vertical="center"/>
    </xf>
    <xf numFmtId="0" fontId="3" fillId="0" borderId="0" xfId="1" applyFont="1" applyAlignment="1" applyProtection="1">
      <alignment vertical="center"/>
    </xf>
    <xf numFmtId="0" fontId="9" fillId="0" borderId="0" xfId="1" applyFont="1" applyBorder="1" applyAlignment="1" applyProtection="1"/>
    <xf numFmtId="0" fontId="3" fillId="0" borderId="0" xfId="1" applyFont="1" applyProtection="1"/>
    <xf numFmtId="0" fontId="4" fillId="0" borderId="0" xfId="1" applyFont="1" applyProtection="1"/>
    <xf numFmtId="0" fontId="2" fillId="0" borderId="0" xfId="1" applyFont="1" applyBorder="1" applyProtection="1"/>
    <xf numFmtId="0" fontId="2" fillId="0" borderId="0" xfId="1" applyFont="1" applyBorder="1" applyAlignment="1" applyProtection="1"/>
    <xf numFmtId="0" fontId="2" fillId="0" borderId="0" xfId="1" applyFont="1" applyFill="1" applyProtection="1"/>
    <xf numFmtId="0" fontId="2" fillId="0" borderId="0" xfId="1" applyProtection="1"/>
    <xf numFmtId="0" fontId="11" fillId="0" borderId="0" xfId="1" applyFont="1" applyProtection="1"/>
    <xf numFmtId="0" fontId="4" fillId="0" borderId="0" xfId="1" applyFont="1" applyFill="1" applyProtection="1"/>
    <xf numFmtId="0" fontId="7" fillId="0" borderId="0" xfId="1" applyFont="1" applyAlignment="1" applyProtection="1">
      <alignment vertical="center"/>
    </xf>
    <xf numFmtId="0" fontId="3" fillId="0" borderId="0" xfId="1" applyFont="1" applyAlignment="1" applyProtection="1">
      <alignment vertical="top"/>
    </xf>
    <xf numFmtId="0" fontId="6" fillId="0" borderId="0" xfId="1" applyFont="1" applyAlignment="1" applyProtection="1">
      <alignment vertical="top"/>
    </xf>
    <xf numFmtId="0" fontId="2" fillId="0" borderId="0" xfId="1" applyFont="1" applyAlignment="1" applyProtection="1">
      <alignment vertical="top"/>
    </xf>
    <xf numFmtId="0" fontId="4" fillId="0" borderId="0" xfId="1" applyFont="1" applyAlignment="1" applyProtection="1">
      <alignment vertical="center"/>
    </xf>
    <xf numFmtId="0" fontId="4" fillId="0" borderId="0" xfId="1" applyFont="1" applyAlignment="1" applyProtection="1">
      <alignment vertical="top"/>
    </xf>
    <xf numFmtId="0" fontId="3" fillId="0" borderId="0" xfId="1" applyFont="1" applyBorder="1" applyAlignment="1" applyProtection="1">
      <alignment vertical="center"/>
    </xf>
    <xf numFmtId="0" fontId="11" fillId="0" borderId="0" xfId="1" applyFont="1" applyBorder="1" applyAlignment="1" applyProtection="1"/>
    <xf numFmtId="0" fontId="4" fillId="0" borderId="0" xfId="1" applyFont="1" applyBorder="1" applyAlignment="1" applyProtection="1">
      <alignment vertical="center"/>
    </xf>
    <xf numFmtId="0" fontId="7" fillId="0" borderId="0" xfId="1" applyFont="1" applyAlignment="1" applyProtection="1">
      <alignment horizontal="left" vertical="center"/>
    </xf>
    <xf numFmtId="0" fontId="17" fillId="0" borderId="0" xfId="1" applyFont="1" applyAlignment="1" applyProtection="1">
      <alignment vertical="center"/>
    </xf>
    <xf numFmtId="0" fontId="2" fillId="0" borderId="0" xfId="1" applyAlignment="1" applyProtection="1">
      <alignment vertical="center"/>
    </xf>
    <xf numFmtId="0" fontId="7" fillId="0" borderId="0" xfId="1" applyFont="1" applyAlignment="1" applyProtection="1">
      <alignment vertical="top"/>
    </xf>
    <xf numFmtId="0" fontId="24" fillId="0" borderId="0" xfId="1" applyFont="1" applyAlignment="1" applyProtection="1">
      <alignment vertical="center"/>
    </xf>
    <xf numFmtId="0" fontId="2" fillId="0" borderId="0" xfId="1" applyFont="1" applyAlignment="1" applyProtection="1">
      <alignment horizontal="left" vertical="center"/>
    </xf>
    <xf numFmtId="0" fontId="28" fillId="0" borderId="1" xfId="1" applyFont="1" applyBorder="1" applyAlignment="1" applyProtection="1">
      <alignment horizontal="left"/>
    </xf>
    <xf numFmtId="0" fontId="2" fillId="0" borderId="2" xfId="1" applyBorder="1" applyProtection="1"/>
    <xf numFmtId="0" fontId="28" fillId="0" borderId="2" xfId="1" applyFont="1" applyBorder="1" applyAlignment="1" applyProtection="1">
      <alignment horizontal="left"/>
    </xf>
    <xf numFmtId="0" fontId="2" fillId="0" borderId="8" xfId="1" applyBorder="1" applyProtection="1"/>
    <xf numFmtId="0" fontId="28" fillId="0" borderId="8" xfId="1" applyFont="1" applyBorder="1" applyProtection="1"/>
    <xf numFmtId="0" fontId="2" fillId="0" borderId="1" xfId="1" applyBorder="1" applyProtection="1"/>
    <xf numFmtId="0" fontId="2" fillId="0" borderId="0" xfId="1" applyBorder="1" applyProtection="1"/>
    <xf numFmtId="0" fontId="2" fillId="0" borderId="24" xfId="1" applyBorder="1" applyProtection="1"/>
    <xf numFmtId="49" fontId="2" fillId="0" borderId="24" xfId="1" applyNumberFormat="1" applyBorder="1" applyAlignment="1" applyProtection="1"/>
    <xf numFmtId="0" fontId="2" fillId="0" borderId="0" xfId="1" applyAlignment="1" applyProtection="1"/>
    <xf numFmtId="0" fontId="2" fillId="0" borderId="0" xfId="1" applyBorder="1" applyAlignment="1" applyProtection="1"/>
    <xf numFmtId="0" fontId="2" fillId="0" borderId="24" xfId="1" applyBorder="1" applyAlignment="1" applyProtection="1"/>
    <xf numFmtId="0" fontId="2" fillId="0" borderId="0" xfId="1" applyFont="1" applyBorder="1" applyAlignment="1" applyProtection="1">
      <alignment horizontal="center"/>
    </xf>
    <xf numFmtId="0" fontId="2" fillId="0" borderId="0" xfId="1" applyAlignment="1" applyProtection="1"/>
    <xf numFmtId="0" fontId="29" fillId="0" borderId="0" xfId="0" applyFont="1"/>
    <xf numFmtId="0" fontId="0" fillId="0" borderId="0" xfId="0" applyAlignment="1"/>
    <xf numFmtId="0" fontId="0" fillId="0" borderId="4" xfId="0" applyBorder="1"/>
    <xf numFmtId="0" fontId="0" fillId="0" borderId="7" xfId="0" applyBorder="1"/>
    <xf numFmtId="0" fontId="0" fillId="0" borderId="0" xfId="0" applyBorder="1"/>
    <xf numFmtId="0" fontId="3" fillId="0" borderId="0" xfId="1" applyFont="1" applyAlignment="1" applyProtection="1"/>
    <xf numFmtId="0" fontId="0" fillId="0" borderId="0" xfId="0" applyAlignment="1">
      <alignment vertical="center"/>
    </xf>
    <xf numFmtId="0" fontId="0" fillId="0" borderId="57" xfId="0" applyBorder="1"/>
    <xf numFmtId="0" fontId="39" fillId="0" borderId="0" xfId="1" applyFont="1" applyAlignment="1" applyProtection="1">
      <alignment vertical="center"/>
    </xf>
    <xf numFmtId="0" fontId="35" fillId="0" borderId="3" xfId="0" applyFont="1" applyBorder="1" applyAlignment="1">
      <alignment vertical="center"/>
    </xf>
    <xf numFmtId="0" fontId="35" fillId="0" borderId="4" xfId="0" applyFont="1" applyBorder="1" applyAlignment="1">
      <alignment vertical="center"/>
    </xf>
    <xf numFmtId="0" fontId="35" fillId="0" borderId="68" xfId="0" applyFont="1" applyBorder="1" applyAlignment="1">
      <alignment vertical="center"/>
    </xf>
    <xf numFmtId="1" fontId="4" fillId="0" borderId="31" xfId="1" applyNumberFormat="1" applyFont="1" applyBorder="1" applyAlignment="1">
      <alignment vertical="center"/>
    </xf>
    <xf numFmtId="0" fontId="4" fillId="2" borderId="10" xfId="1" applyFont="1" applyFill="1" applyBorder="1"/>
    <xf numFmtId="0" fontId="4" fillId="2" borderId="11" xfId="1" applyFont="1" applyFill="1" applyBorder="1"/>
    <xf numFmtId="1" fontId="4" fillId="0" borderId="11" xfId="1" applyNumberFormat="1" applyFont="1" applyBorder="1" applyAlignment="1">
      <alignment vertical="center"/>
    </xf>
    <xf numFmtId="0" fontId="3" fillId="0" borderId="24" xfId="1" applyFont="1" applyBorder="1"/>
    <xf numFmtId="0" fontId="3" fillId="0" borderId="0" xfId="1" applyFont="1"/>
    <xf numFmtId="0" fontId="3" fillId="0" borderId="25" xfId="1" applyFont="1" applyBorder="1"/>
    <xf numFmtId="0" fontId="3" fillId="0" borderId="38" xfId="1" applyFont="1" applyBorder="1"/>
    <xf numFmtId="0" fontId="3" fillId="0" borderId="60" xfId="1" applyFont="1" applyBorder="1"/>
    <xf numFmtId="0" fontId="4" fillId="0" borderId="0" xfId="1" applyFont="1" applyAlignment="1">
      <alignment horizontal="left"/>
    </xf>
    <xf numFmtId="0" fontId="3" fillId="0" borderId="0" xfId="1" applyFont="1" applyAlignment="1">
      <alignment horizontal="right" vertical="center"/>
    </xf>
    <xf numFmtId="0" fontId="3" fillId="0" borderId="0" xfId="1" applyFont="1" applyAlignment="1">
      <alignment vertical="center"/>
    </xf>
    <xf numFmtId="0" fontId="2" fillId="0" borderId="38" xfId="1" applyBorder="1"/>
    <xf numFmtId="0" fontId="2" fillId="0" borderId="3" xfId="1" applyBorder="1"/>
    <xf numFmtId="0" fontId="2" fillId="0" borderId="4" xfId="1" applyBorder="1"/>
    <xf numFmtId="0" fontId="3" fillId="0" borderId="26" xfId="1" applyFont="1" applyBorder="1"/>
    <xf numFmtId="0" fontId="2" fillId="0" borderId="26" xfId="1" applyBorder="1"/>
    <xf numFmtId="0" fontId="2" fillId="0" borderId="0" xfId="1"/>
    <xf numFmtId="0" fontId="3" fillId="0" borderId="14" xfId="1" applyFont="1" applyBorder="1" applyAlignment="1">
      <alignment vertical="center"/>
    </xf>
    <xf numFmtId="0" fontId="3" fillId="0" borderId="15" xfId="1" applyFont="1" applyBorder="1" applyAlignment="1">
      <alignment vertical="center"/>
    </xf>
    <xf numFmtId="0" fontId="3" fillId="0" borderId="14" xfId="1" applyFont="1" applyBorder="1"/>
    <xf numFmtId="0" fontId="3" fillId="0" borderId="15" xfId="1" applyFont="1" applyBorder="1"/>
    <xf numFmtId="0" fontId="3" fillId="0" borderId="17" xfId="1" applyFont="1" applyBorder="1" applyAlignment="1">
      <alignment vertical="top"/>
    </xf>
    <xf numFmtId="0" fontId="3" fillId="0" borderId="15" xfId="1" applyFont="1" applyBorder="1" applyAlignment="1">
      <alignment vertical="top"/>
    </xf>
    <xf numFmtId="0" fontId="3" fillId="0" borderId="18" xfId="1" applyFont="1" applyBorder="1" applyAlignment="1">
      <alignment vertical="top"/>
    </xf>
    <xf numFmtId="0" fontId="3" fillId="0" borderId="64" xfId="1" applyFont="1" applyBorder="1" applyAlignment="1">
      <alignment vertical="top"/>
    </xf>
    <xf numFmtId="0" fontId="4" fillId="0" borderId="57" xfId="1" applyFont="1" applyBorder="1"/>
    <xf numFmtId="0" fontId="4" fillId="0" borderId="4" xfId="1" applyFont="1" applyBorder="1"/>
    <xf numFmtId="0" fontId="4" fillId="0" borderId="38" xfId="1" applyFont="1" applyBorder="1" applyAlignment="1">
      <alignment horizontal="left"/>
    </xf>
    <xf numFmtId="0" fontId="3" fillId="0" borderId="38" xfId="1" applyFont="1" applyBorder="1" applyAlignment="1">
      <alignment horizontal="left"/>
    </xf>
    <xf numFmtId="0" fontId="4" fillId="0" borderId="38" xfId="1" applyFont="1" applyBorder="1"/>
    <xf numFmtId="0" fontId="2" fillId="0" borderId="38" xfId="1" applyBorder="1" applyAlignment="1">
      <alignment vertical="center"/>
    </xf>
    <xf numFmtId="0" fontId="2" fillId="0" borderId="60" xfId="1" applyBorder="1" applyAlignment="1">
      <alignment vertical="center"/>
    </xf>
    <xf numFmtId="164" fontId="11" fillId="0" borderId="0" xfId="1" applyNumberFormat="1" applyFont="1" applyAlignment="1">
      <alignment vertical="center"/>
    </xf>
    <xf numFmtId="0" fontId="11" fillId="0" borderId="0" xfId="1" applyFont="1" applyAlignment="1">
      <alignment vertical="center"/>
    </xf>
    <xf numFmtId="0" fontId="2" fillId="0" borderId="0" xfId="1" applyAlignment="1">
      <alignment vertical="center"/>
    </xf>
    <xf numFmtId="0" fontId="3" fillId="0" borderId="6" xfId="1" applyFont="1" applyBorder="1" applyAlignment="1">
      <alignment vertical="top"/>
    </xf>
    <xf numFmtId="0" fontId="3" fillId="0" borderId="4" xfId="1" applyFont="1" applyBorder="1" applyAlignment="1">
      <alignment vertical="top"/>
    </xf>
    <xf numFmtId="0" fontId="3" fillId="0" borderId="5" xfId="1" applyFont="1" applyBorder="1" applyAlignment="1">
      <alignment vertical="top"/>
    </xf>
    <xf numFmtId="0" fontId="3" fillId="0" borderId="7" xfId="1" applyFont="1" applyBorder="1" applyAlignment="1">
      <alignment vertical="top"/>
    </xf>
    <xf numFmtId="0" fontId="9" fillId="0" borderId="20" xfId="1" applyFont="1" applyBorder="1"/>
    <xf numFmtId="0" fontId="32" fillId="14" borderId="10" xfId="1" applyFont="1" applyFill="1" applyBorder="1" applyAlignment="1">
      <alignment horizontal="left"/>
    </xf>
    <xf numFmtId="0" fontId="32" fillId="14" borderId="11" xfId="1" applyFont="1" applyFill="1" applyBorder="1" applyAlignment="1">
      <alignment horizontal="left"/>
    </xf>
    <xf numFmtId="1" fontId="4" fillId="0" borderId="11" xfId="1" applyNumberFormat="1" applyFont="1" applyBorder="1" applyAlignment="1">
      <alignment horizontal="left"/>
    </xf>
    <xf numFmtId="0" fontId="3" fillId="0" borderId="17" xfId="1" applyFont="1" applyBorder="1"/>
    <xf numFmtId="1" fontId="4" fillId="0" borderId="31" xfId="1" applyNumberFormat="1" applyFont="1" applyBorder="1" applyAlignment="1">
      <alignment horizontal="left"/>
    </xf>
    <xf numFmtId="0" fontId="3" fillId="0" borderId="26" xfId="1" applyFont="1" applyBorder="1" applyAlignment="1">
      <alignment vertical="center"/>
    </xf>
    <xf numFmtId="0" fontId="9" fillId="0" borderId="20" xfId="1" applyFont="1" applyBorder="1" applyAlignment="1" applyProtection="1">
      <alignment vertical="center"/>
    </xf>
    <xf numFmtId="1" fontId="31" fillId="0" borderId="17" xfId="1" applyNumberFormat="1" applyFont="1" applyBorder="1" applyAlignment="1">
      <alignment horizontal="center" vertical="center"/>
    </xf>
    <xf numFmtId="1" fontId="31" fillId="0" borderId="15" xfId="1" applyNumberFormat="1" applyFont="1" applyBorder="1" applyAlignment="1">
      <alignment horizontal="center" vertical="center"/>
    </xf>
    <xf numFmtId="1" fontId="31" fillId="0" borderId="12" xfId="1" applyNumberFormat="1" applyFont="1" applyBorder="1" applyAlignment="1">
      <alignment horizontal="center" vertical="center"/>
    </xf>
    <xf numFmtId="1" fontId="31" fillId="0" borderId="10" xfId="1" applyNumberFormat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 wrapText="1"/>
    </xf>
    <xf numFmtId="0" fontId="3" fillId="0" borderId="20" xfId="1" applyFont="1" applyBorder="1" applyAlignment="1">
      <alignment horizontal="center" vertical="center" wrapText="1"/>
    </xf>
    <xf numFmtId="165" fontId="32" fillId="13" borderId="17" xfId="1" applyNumberFormat="1" applyFont="1" applyFill="1" applyBorder="1" applyAlignment="1" applyProtection="1">
      <alignment horizontal="center" vertical="center"/>
      <protection locked="0"/>
    </xf>
    <xf numFmtId="165" fontId="32" fillId="13" borderId="15" xfId="1" applyNumberFormat="1" applyFont="1" applyFill="1" applyBorder="1" applyAlignment="1" applyProtection="1">
      <alignment horizontal="center" vertical="center"/>
      <protection locked="0"/>
    </xf>
    <xf numFmtId="165" fontId="32" fillId="13" borderId="16" xfId="1" applyNumberFormat="1" applyFont="1" applyFill="1" applyBorder="1" applyAlignment="1" applyProtection="1">
      <alignment horizontal="center" vertical="center"/>
      <protection locked="0"/>
    </xf>
    <xf numFmtId="165" fontId="32" fillId="13" borderId="22" xfId="1" applyNumberFormat="1" applyFont="1" applyFill="1" applyBorder="1" applyAlignment="1" applyProtection="1">
      <alignment horizontal="center" vertical="center"/>
      <protection locked="0"/>
    </xf>
    <xf numFmtId="165" fontId="32" fillId="13" borderId="20" xfId="1" applyNumberFormat="1" applyFont="1" applyFill="1" applyBorder="1" applyAlignment="1" applyProtection="1">
      <alignment horizontal="center" vertical="center"/>
      <protection locked="0"/>
    </xf>
    <xf numFmtId="165" fontId="32" fillId="13" borderId="21" xfId="1" applyNumberFormat="1" applyFont="1" applyFill="1" applyBorder="1" applyAlignment="1" applyProtection="1">
      <alignment horizontal="center" vertical="center"/>
      <protection locked="0"/>
    </xf>
    <xf numFmtId="0" fontId="31" fillId="0" borderId="20" xfId="1" applyFont="1" applyBorder="1" applyAlignment="1" applyProtection="1">
      <alignment horizontal="right" vertical="center"/>
    </xf>
    <xf numFmtId="0" fontId="42" fillId="11" borderId="20" xfId="1" applyFont="1" applyFill="1" applyBorder="1" applyAlignment="1" applyProtection="1">
      <alignment horizontal="center"/>
      <protection locked="0"/>
    </xf>
    <xf numFmtId="0" fontId="31" fillId="0" borderId="20" xfId="1" applyFont="1" applyBorder="1" applyAlignment="1" applyProtection="1">
      <alignment horizontal="center" vertical="center"/>
    </xf>
    <xf numFmtId="165" fontId="43" fillId="12" borderId="17" xfId="1" applyNumberFormat="1" applyFont="1" applyFill="1" applyBorder="1" applyAlignment="1" applyProtection="1">
      <alignment horizontal="center" vertical="center"/>
      <protection locked="0"/>
    </xf>
    <xf numFmtId="165" fontId="43" fillId="12" borderId="15" xfId="1" applyNumberFormat="1" applyFont="1" applyFill="1" applyBorder="1" applyAlignment="1" applyProtection="1">
      <alignment horizontal="center" vertical="center"/>
      <protection locked="0"/>
    </xf>
    <xf numFmtId="165" fontId="43" fillId="12" borderId="16" xfId="1" applyNumberFormat="1" applyFont="1" applyFill="1" applyBorder="1" applyAlignment="1" applyProtection="1">
      <alignment horizontal="center" vertical="center"/>
      <protection locked="0"/>
    </xf>
    <xf numFmtId="165" fontId="43" fillId="12" borderId="12" xfId="1" applyNumberFormat="1" applyFont="1" applyFill="1" applyBorder="1" applyAlignment="1" applyProtection="1">
      <alignment horizontal="center" vertical="center"/>
      <protection locked="0"/>
    </xf>
    <xf numFmtId="165" fontId="43" fillId="12" borderId="10" xfId="1" applyNumberFormat="1" applyFont="1" applyFill="1" applyBorder="1" applyAlignment="1" applyProtection="1">
      <alignment horizontal="center" vertical="center"/>
      <protection locked="0"/>
    </xf>
    <xf numFmtId="165" fontId="43" fillId="12" borderId="11" xfId="1" applyNumberFormat="1" applyFont="1" applyFill="1" applyBorder="1" applyAlignment="1" applyProtection="1">
      <alignment horizontal="center" vertical="center"/>
      <protection locked="0"/>
    </xf>
    <xf numFmtId="165" fontId="32" fillId="0" borderId="17" xfId="1" applyNumberFormat="1" applyFont="1" applyBorder="1" applyAlignment="1">
      <alignment horizontal="center" vertical="center"/>
    </xf>
    <xf numFmtId="165" fontId="32" fillId="0" borderId="15" xfId="1" applyNumberFormat="1" applyFont="1" applyBorder="1" applyAlignment="1">
      <alignment horizontal="center" vertical="center"/>
    </xf>
    <xf numFmtId="165" fontId="32" fillId="0" borderId="16" xfId="1" applyNumberFormat="1" applyFont="1" applyBorder="1" applyAlignment="1">
      <alignment horizontal="center" vertical="center"/>
    </xf>
    <xf numFmtId="165" fontId="32" fillId="0" borderId="12" xfId="1" applyNumberFormat="1" applyFont="1" applyBorder="1" applyAlignment="1">
      <alignment horizontal="center" vertical="center"/>
    </xf>
    <xf numFmtId="165" fontId="32" fillId="0" borderId="10" xfId="1" applyNumberFormat="1" applyFont="1" applyBorder="1" applyAlignment="1">
      <alignment horizontal="center" vertical="center"/>
    </xf>
    <xf numFmtId="165" fontId="32" fillId="0" borderId="11" xfId="1" applyNumberFormat="1" applyFont="1" applyBorder="1" applyAlignment="1">
      <alignment horizontal="center" vertical="center"/>
    </xf>
    <xf numFmtId="0" fontId="9" fillId="0" borderId="46" xfId="1" applyFont="1" applyBorder="1" applyAlignment="1">
      <alignment horizontal="left" vertical="center"/>
    </xf>
    <xf numFmtId="0" fontId="9" fillId="0" borderId="59" xfId="1" applyFont="1" applyBorder="1" applyAlignment="1">
      <alignment horizontal="left" vertical="center"/>
    </xf>
    <xf numFmtId="1" fontId="43" fillId="12" borderId="80" xfId="1" applyNumberFormat="1" applyFont="1" applyFill="1" applyBorder="1" applyAlignment="1" applyProtection="1">
      <alignment horizontal="center"/>
      <protection locked="0"/>
    </xf>
    <xf numFmtId="1" fontId="43" fillId="12" borderId="84" xfId="1" applyNumberFormat="1" applyFont="1" applyFill="1" applyBorder="1" applyAlignment="1" applyProtection="1">
      <alignment horizontal="center"/>
      <protection locked="0"/>
    </xf>
    <xf numFmtId="1" fontId="43" fillId="12" borderId="82" xfId="1" applyNumberFormat="1" applyFont="1" applyFill="1" applyBorder="1" applyAlignment="1" applyProtection="1">
      <alignment horizontal="center"/>
      <protection locked="0"/>
    </xf>
    <xf numFmtId="1" fontId="43" fillId="12" borderId="85" xfId="1" applyNumberFormat="1" applyFont="1" applyFill="1" applyBorder="1" applyAlignment="1" applyProtection="1">
      <alignment horizontal="center"/>
      <protection locked="0"/>
    </xf>
    <xf numFmtId="1" fontId="2" fillId="12" borderId="79" xfId="1" applyNumberFormat="1" applyFill="1" applyBorder="1" applyAlignment="1" applyProtection="1">
      <alignment horizontal="center"/>
      <protection locked="0"/>
    </xf>
    <xf numFmtId="1" fontId="2" fillId="12" borderId="80" xfId="1" applyNumberFormat="1" applyFill="1" applyBorder="1" applyAlignment="1" applyProtection="1">
      <alignment horizontal="center"/>
      <protection locked="0"/>
    </xf>
    <xf numFmtId="1" fontId="2" fillId="12" borderId="81" xfId="1" applyNumberFormat="1" applyFill="1" applyBorder="1" applyAlignment="1" applyProtection="1">
      <alignment horizontal="center"/>
      <protection locked="0"/>
    </xf>
    <xf numFmtId="1" fontId="2" fillId="12" borderId="82" xfId="1" applyNumberFormat="1" applyFill="1" applyBorder="1" applyAlignment="1" applyProtection="1">
      <alignment horizontal="center"/>
      <protection locked="0"/>
    </xf>
    <xf numFmtId="1" fontId="43" fillId="12" borderId="79" xfId="1" applyNumberFormat="1" applyFont="1" applyFill="1" applyBorder="1" applyAlignment="1" applyProtection="1">
      <alignment horizontal="center"/>
      <protection locked="0"/>
    </xf>
    <xf numFmtId="1" fontId="43" fillId="12" borderId="81" xfId="1" applyNumberFormat="1" applyFont="1" applyFill="1" applyBorder="1" applyAlignment="1" applyProtection="1">
      <alignment horizontal="center"/>
      <protection locked="0"/>
    </xf>
    <xf numFmtId="0" fontId="3" fillId="0" borderId="14" xfId="1" applyFont="1" applyBorder="1" applyAlignment="1">
      <alignment horizontal="right" vertical="center"/>
    </xf>
    <xf numFmtId="0" fontId="3" fillId="0" borderId="15" xfId="1" applyFont="1" applyBorder="1" applyAlignment="1">
      <alignment horizontal="right" vertical="center"/>
    </xf>
    <xf numFmtId="0" fontId="3" fillId="0" borderId="16" xfId="1" applyFont="1" applyBorder="1" applyAlignment="1">
      <alignment horizontal="right" vertical="center"/>
    </xf>
    <xf numFmtId="0" fontId="3" fillId="0" borderId="9" xfId="1" applyFont="1" applyBorder="1" applyAlignment="1">
      <alignment horizontal="right" vertical="center"/>
    </xf>
    <xf numFmtId="0" fontId="3" fillId="0" borderId="10" xfId="1" applyFont="1" applyBorder="1" applyAlignment="1">
      <alignment horizontal="right" vertical="center"/>
    </xf>
    <xf numFmtId="0" fontId="3" fillId="0" borderId="11" xfId="1" applyFont="1" applyBorder="1" applyAlignment="1">
      <alignment horizontal="right" vertical="center"/>
    </xf>
    <xf numFmtId="0" fontId="3" fillId="0" borderId="26" xfId="1" applyFont="1" applyBorder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25" xfId="1" applyFont="1" applyBorder="1" applyAlignment="1">
      <alignment horizontal="right" vertical="center"/>
    </xf>
    <xf numFmtId="165" fontId="31" fillId="0" borderId="17" xfId="1" applyNumberFormat="1" applyFont="1" applyBorder="1" applyAlignment="1">
      <alignment horizontal="center" vertical="center"/>
    </xf>
    <xf numFmtId="165" fontId="31" fillId="0" borderId="15" xfId="1" applyNumberFormat="1" applyFont="1" applyBorder="1" applyAlignment="1">
      <alignment horizontal="center" vertical="center"/>
    </xf>
    <xf numFmtId="165" fontId="31" fillId="0" borderId="12" xfId="1" applyNumberFormat="1" applyFont="1" applyBorder="1" applyAlignment="1">
      <alignment horizontal="center" vertical="center"/>
    </xf>
    <xf numFmtId="165" fontId="31" fillId="0" borderId="10" xfId="1" applyNumberFormat="1" applyFont="1" applyBorder="1" applyAlignment="1">
      <alignment horizontal="center" vertical="center"/>
    </xf>
    <xf numFmtId="0" fontId="11" fillId="0" borderId="17" xfId="1" applyFont="1" applyBorder="1" applyAlignment="1">
      <alignment horizontal="center" vertical="center"/>
    </xf>
    <xf numFmtId="0" fontId="11" fillId="0" borderId="22" xfId="1" applyFont="1" applyBorder="1" applyAlignment="1">
      <alignment horizontal="center" vertical="center"/>
    </xf>
    <xf numFmtId="0" fontId="3" fillId="0" borderId="15" xfId="1" applyFont="1" applyBorder="1" applyAlignment="1">
      <alignment horizontal="center" vertical="center"/>
    </xf>
    <xf numFmtId="0" fontId="3" fillId="0" borderId="20" xfId="1" applyFont="1" applyBorder="1" applyAlignment="1">
      <alignment horizontal="center" vertical="center"/>
    </xf>
    <xf numFmtId="0" fontId="2" fillId="5" borderId="15" xfId="1" applyFill="1" applyBorder="1" applyAlignment="1">
      <alignment horizontal="center" vertical="center"/>
    </xf>
    <xf numFmtId="0" fontId="2" fillId="5" borderId="64" xfId="1" applyFill="1" applyBorder="1" applyAlignment="1">
      <alignment horizontal="center" vertical="center"/>
    </xf>
    <xf numFmtId="0" fontId="2" fillId="5" borderId="20" xfId="1" applyFill="1" applyBorder="1" applyAlignment="1">
      <alignment horizontal="center" vertical="center"/>
    </xf>
    <xf numFmtId="0" fontId="2" fillId="5" borderId="66" xfId="1" applyFill="1" applyBorder="1" applyAlignment="1">
      <alignment horizontal="center" vertical="center"/>
    </xf>
    <xf numFmtId="2" fontId="32" fillId="0" borderId="15" xfId="1" applyNumberFormat="1" applyFont="1" applyBorder="1" applyAlignment="1">
      <alignment horizontal="center" vertical="center"/>
    </xf>
    <xf numFmtId="2" fontId="32" fillId="0" borderId="20" xfId="1" applyNumberFormat="1" applyFont="1" applyBorder="1" applyAlignment="1">
      <alignment horizontal="center" vertical="center"/>
    </xf>
    <xf numFmtId="165" fontId="2" fillId="12" borderId="17" xfId="1" applyNumberFormat="1" applyFill="1" applyBorder="1" applyAlignment="1" applyProtection="1">
      <alignment horizontal="center" vertical="center"/>
      <protection locked="0"/>
    </xf>
    <xf numFmtId="165" fontId="2" fillId="12" borderId="15" xfId="1" applyNumberFormat="1" applyFill="1" applyBorder="1" applyAlignment="1" applyProtection="1">
      <alignment horizontal="center" vertical="center"/>
      <protection locked="0"/>
    </xf>
    <xf numFmtId="165" fontId="2" fillId="12" borderId="16" xfId="1" applyNumberFormat="1" applyFill="1" applyBorder="1" applyAlignment="1" applyProtection="1">
      <alignment horizontal="center" vertical="center"/>
      <protection locked="0"/>
    </xf>
    <xf numFmtId="165" fontId="2" fillId="12" borderId="12" xfId="1" applyNumberFormat="1" applyFill="1" applyBorder="1" applyAlignment="1" applyProtection="1">
      <alignment horizontal="center" vertical="center"/>
      <protection locked="0"/>
    </xf>
    <xf numFmtId="165" fontId="2" fillId="12" borderId="10" xfId="1" applyNumberFormat="1" applyFill="1" applyBorder="1" applyAlignment="1" applyProtection="1">
      <alignment horizontal="center" vertical="center"/>
      <protection locked="0"/>
    </xf>
    <xf numFmtId="165" fontId="2" fillId="12" borderId="11" xfId="1" applyNumberFormat="1" applyFill="1" applyBorder="1" applyAlignment="1" applyProtection="1">
      <alignment horizontal="center" vertical="center"/>
      <protection locked="0"/>
    </xf>
    <xf numFmtId="165" fontId="43" fillId="12" borderId="22" xfId="1" applyNumberFormat="1" applyFont="1" applyFill="1" applyBorder="1" applyAlignment="1" applyProtection="1">
      <alignment horizontal="center" vertical="center"/>
      <protection locked="0"/>
    </xf>
    <xf numFmtId="165" fontId="43" fillId="12" borderId="20" xfId="1" applyNumberFormat="1" applyFont="1" applyFill="1" applyBorder="1" applyAlignment="1" applyProtection="1">
      <alignment horizontal="center" vertical="center"/>
      <protection locked="0"/>
    </xf>
    <xf numFmtId="165" fontId="43" fillId="12" borderId="21" xfId="1" applyNumberFormat="1" applyFont="1" applyFill="1" applyBorder="1" applyAlignment="1" applyProtection="1">
      <alignment horizontal="center" vertical="center"/>
      <protection locked="0"/>
    </xf>
    <xf numFmtId="165" fontId="2" fillId="0" borderId="17" xfId="1" applyNumberFormat="1" applyBorder="1" applyAlignment="1">
      <alignment horizontal="center" vertical="center"/>
    </xf>
    <xf numFmtId="165" fontId="2" fillId="0" borderId="15" xfId="1" applyNumberFormat="1" applyBorder="1" applyAlignment="1">
      <alignment horizontal="center" vertical="center"/>
    </xf>
    <xf numFmtId="165" fontId="2" fillId="0" borderId="16" xfId="1" applyNumberFormat="1" applyBorder="1" applyAlignment="1">
      <alignment horizontal="center" vertical="center"/>
    </xf>
    <xf numFmtId="165" fontId="2" fillId="0" borderId="12" xfId="1" applyNumberFormat="1" applyBorder="1" applyAlignment="1">
      <alignment horizontal="center" vertical="center"/>
    </xf>
    <xf numFmtId="165" fontId="2" fillId="0" borderId="10" xfId="1" applyNumberFormat="1" applyBorder="1" applyAlignment="1">
      <alignment horizontal="center" vertical="center"/>
    </xf>
    <xf numFmtId="165" fontId="2" fillId="0" borderId="11" xfId="1" applyNumberFormat="1" applyBorder="1" applyAlignment="1">
      <alignment horizontal="center" vertical="center"/>
    </xf>
    <xf numFmtId="0" fontId="3" fillId="0" borderId="19" xfId="1" applyFont="1" applyBorder="1" applyAlignment="1">
      <alignment horizontal="right" vertical="center"/>
    </xf>
    <xf numFmtId="0" fontId="3" fillId="0" borderId="20" xfId="1" applyFont="1" applyBorder="1" applyAlignment="1">
      <alignment horizontal="right" vertical="center"/>
    </xf>
    <xf numFmtId="0" fontId="3" fillId="0" borderId="21" xfId="1" applyFont="1" applyBorder="1" applyAlignment="1">
      <alignment horizontal="right" vertical="center"/>
    </xf>
    <xf numFmtId="0" fontId="23" fillId="0" borderId="78" xfId="1" quotePrefix="1" applyFont="1" applyBorder="1" applyAlignment="1">
      <alignment horizontal="center" vertical="center"/>
    </xf>
    <xf numFmtId="0" fontId="23" fillId="0" borderId="83" xfId="1" quotePrefix="1" applyFont="1" applyBorder="1" applyAlignment="1">
      <alignment horizontal="center" vertical="center"/>
    </xf>
    <xf numFmtId="165" fontId="32" fillId="13" borderId="24" xfId="1" applyNumberFormat="1" applyFont="1" applyFill="1" applyBorder="1" applyAlignment="1" applyProtection="1">
      <alignment horizontal="center" vertical="center"/>
      <protection locked="0"/>
    </xf>
    <xf numFmtId="165" fontId="32" fillId="13" borderId="0" xfId="1" applyNumberFormat="1" applyFont="1" applyFill="1" applyAlignment="1" applyProtection="1">
      <alignment horizontal="center" vertical="center"/>
      <protection locked="0"/>
    </xf>
    <xf numFmtId="165" fontId="32" fillId="13" borderId="25" xfId="1" applyNumberFormat="1" applyFont="1" applyFill="1" applyBorder="1" applyAlignment="1" applyProtection="1">
      <alignment horizontal="center" vertical="center"/>
      <protection locked="0"/>
    </xf>
    <xf numFmtId="165" fontId="32" fillId="13" borderId="12" xfId="1" applyNumberFormat="1" applyFont="1" applyFill="1" applyBorder="1" applyAlignment="1" applyProtection="1">
      <alignment horizontal="center" vertical="center"/>
      <protection locked="0"/>
    </xf>
    <xf numFmtId="165" fontId="32" fillId="13" borderId="10" xfId="1" applyNumberFormat="1" applyFont="1" applyFill="1" applyBorder="1" applyAlignment="1" applyProtection="1">
      <alignment horizontal="center" vertical="center"/>
      <protection locked="0"/>
    </xf>
    <xf numFmtId="165" fontId="32" fillId="13" borderId="11" xfId="1" applyNumberFormat="1" applyFont="1" applyFill="1" applyBorder="1" applyAlignment="1" applyProtection="1">
      <alignment horizontal="center" vertical="center"/>
      <protection locked="0"/>
    </xf>
    <xf numFmtId="0" fontId="3" fillId="0" borderId="0" xfId="1" applyFont="1" applyAlignment="1">
      <alignment horizontal="center" vertical="center" wrapText="1"/>
    </xf>
    <xf numFmtId="0" fontId="3" fillId="0" borderId="10" xfId="1" applyFont="1" applyBorder="1" applyAlignment="1">
      <alignment horizontal="center" vertical="center" wrapText="1"/>
    </xf>
    <xf numFmtId="0" fontId="3" fillId="0" borderId="51" xfId="1" applyFont="1" applyBorder="1" applyAlignment="1">
      <alignment horizontal="left"/>
    </xf>
    <xf numFmtId="0" fontId="3" fillId="0" borderId="1" xfId="1" applyFont="1" applyBorder="1" applyAlignment="1">
      <alignment horizontal="left"/>
    </xf>
    <xf numFmtId="0" fontId="3" fillId="0" borderId="17" xfId="1" applyFont="1" applyBorder="1" applyAlignment="1">
      <alignment horizontal="left"/>
    </xf>
    <xf numFmtId="0" fontId="3" fillId="0" borderId="15" xfId="1" applyFont="1" applyBorder="1" applyAlignment="1">
      <alignment horizontal="left"/>
    </xf>
    <xf numFmtId="0" fontId="3" fillId="0" borderId="16" xfId="1" applyFont="1" applyBorder="1" applyAlignment="1">
      <alignment horizontal="left"/>
    </xf>
    <xf numFmtId="0" fontId="3" fillId="0" borderId="1" xfId="1" applyFont="1" applyBorder="1" applyAlignment="1">
      <alignment horizontal="left" vertical="center"/>
    </xf>
    <xf numFmtId="0" fontId="3" fillId="0" borderId="17" xfId="1" applyFont="1" applyBorder="1" applyAlignment="1">
      <alignment horizontal="left" vertical="center"/>
    </xf>
    <xf numFmtId="0" fontId="3" fillId="0" borderId="15" xfId="1" applyFont="1" applyBorder="1" applyAlignment="1">
      <alignment horizontal="left" vertical="center"/>
    </xf>
    <xf numFmtId="0" fontId="3" fillId="0" borderId="16" xfId="1" applyFont="1" applyBorder="1" applyAlignment="1">
      <alignment horizontal="left" vertical="center"/>
    </xf>
    <xf numFmtId="0" fontId="3" fillId="0" borderId="18" xfId="1" applyFont="1" applyBorder="1" applyAlignment="1">
      <alignment horizontal="left" vertical="center"/>
    </xf>
    <xf numFmtId="1" fontId="32" fillId="14" borderId="73" xfId="1" applyNumberFormat="1" applyFont="1" applyFill="1" applyBorder="1" applyAlignment="1">
      <alignment horizontal="center"/>
    </xf>
    <xf numFmtId="1" fontId="32" fillId="14" borderId="74" xfId="1" applyNumberFormat="1" applyFont="1" applyFill="1" applyBorder="1" applyAlignment="1">
      <alignment horizontal="center"/>
    </xf>
    <xf numFmtId="1" fontId="32" fillId="14" borderId="32" xfId="1" applyNumberFormat="1" applyFont="1" applyFill="1" applyBorder="1" applyAlignment="1">
      <alignment horizontal="center"/>
    </xf>
    <xf numFmtId="167" fontId="32" fillId="14" borderId="32" xfId="1" applyNumberFormat="1" applyFont="1" applyFill="1" applyBorder="1" applyAlignment="1">
      <alignment horizontal="left"/>
    </xf>
    <xf numFmtId="167" fontId="32" fillId="14" borderId="29" xfId="1" applyNumberFormat="1" applyFont="1" applyFill="1" applyBorder="1" applyAlignment="1">
      <alignment horizontal="left"/>
    </xf>
    <xf numFmtId="167" fontId="32" fillId="14" borderId="31" xfId="1" applyNumberFormat="1" applyFont="1" applyFill="1" applyBorder="1" applyAlignment="1">
      <alignment horizontal="left"/>
    </xf>
    <xf numFmtId="0" fontId="32" fillId="14" borderId="74" xfId="1" applyFont="1" applyFill="1" applyBorder="1" applyAlignment="1">
      <alignment horizontal="left"/>
    </xf>
    <xf numFmtId="0" fontId="32" fillId="14" borderId="32" xfId="1" applyFont="1" applyFill="1" applyBorder="1" applyAlignment="1">
      <alignment horizontal="left"/>
    </xf>
    <xf numFmtId="0" fontId="32" fillId="14" borderId="29" xfId="1" applyFont="1" applyFill="1" applyBorder="1" applyAlignment="1">
      <alignment horizontal="left"/>
    </xf>
    <xf numFmtId="0" fontId="32" fillId="14" borderId="31" xfId="1" applyFont="1" applyFill="1" applyBorder="1" applyAlignment="1">
      <alignment horizontal="left"/>
    </xf>
    <xf numFmtId="0" fontId="32" fillId="14" borderId="33" xfId="1" applyFont="1" applyFill="1" applyBorder="1" applyAlignment="1">
      <alignment horizontal="left"/>
    </xf>
    <xf numFmtId="0" fontId="2" fillId="0" borderId="86" xfId="1" applyBorder="1" applyAlignment="1">
      <alignment horizontal="center" vertical="center"/>
    </xf>
    <xf numFmtId="0" fontId="2" fillId="0" borderId="87" xfId="1" applyBorder="1" applyAlignment="1">
      <alignment horizontal="center" vertical="center"/>
    </xf>
    <xf numFmtId="0" fontId="2" fillId="0" borderId="88" xfId="1" applyBorder="1" applyAlignment="1">
      <alignment horizontal="center" vertical="center"/>
    </xf>
    <xf numFmtId="0" fontId="2" fillId="0" borderId="89" xfId="1" applyBorder="1" applyAlignment="1">
      <alignment horizontal="center" vertical="center"/>
    </xf>
    <xf numFmtId="0" fontId="2" fillId="0" borderId="90" xfId="1" applyBorder="1" applyAlignment="1">
      <alignment horizontal="center" vertical="center"/>
    </xf>
    <xf numFmtId="0" fontId="2" fillId="0" borderId="91" xfId="1" applyBorder="1" applyAlignment="1">
      <alignment horizontal="center" vertical="center"/>
    </xf>
    <xf numFmtId="0" fontId="2" fillId="0" borderId="92" xfId="1" applyBorder="1" applyAlignment="1">
      <alignment horizontal="center" vertical="center"/>
    </xf>
    <xf numFmtId="0" fontId="2" fillId="0" borderId="93" xfId="1" applyBorder="1" applyAlignment="1">
      <alignment horizontal="center" vertical="center"/>
    </xf>
    <xf numFmtId="0" fontId="2" fillId="4" borderId="100" xfId="1" applyFill="1" applyBorder="1" applyAlignment="1">
      <alignment horizontal="center" vertical="center"/>
    </xf>
    <xf numFmtId="0" fontId="2" fillId="4" borderId="37" xfId="1" applyFill="1" applyBorder="1" applyAlignment="1">
      <alignment horizontal="center" vertical="center"/>
    </xf>
    <xf numFmtId="0" fontId="2" fillId="4" borderId="88" xfId="1" applyFill="1" applyBorder="1" applyAlignment="1">
      <alignment horizontal="center" vertical="center"/>
    </xf>
    <xf numFmtId="0" fontId="2" fillId="4" borderId="89" xfId="1" applyFill="1" applyBorder="1" applyAlignment="1">
      <alignment horizontal="center" vertical="center"/>
    </xf>
    <xf numFmtId="0" fontId="2" fillId="4" borderId="36" xfId="1" applyFill="1" applyBorder="1" applyAlignment="1">
      <alignment horizontal="center" vertical="center"/>
    </xf>
    <xf numFmtId="0" fontId="2" fillId="4" borderId="101" xfId="1" applyFill="1" applyBorder="1" applyAlignment="1">
      <alignment horizontal="center" vertical="center"/>
    </xf>
    <xf numFmtId="0" fontId="2" fillId="4" borderId="92" xfId="1" applyFill="1" applyBorder="1" applyAlignment="1">
      <alignment horizontal="center" vertical="center"/>
    </xf>
    <xf numFmtId="0" fontId="2" fillId="4" borderId="93" xfId="1" applyFill="1" applyBorder="1" applyAlignment="1">
      <alignment horizontal="center" vertical="center"/>
    </xf>
    <xf numFmtId="0" fontId="9" fillId="12" borderId="34" xfId="1" applyFont="1" applyFill="1" applyBorder="1" applyAlignment="1">
      <alignment horizontal="center"/>
    </xf>
    <xf numFmtId="165" fontId="32" fillId="13" borderId="24" xfId="1" applyNumberFormat="1" applyFont="1" applyFill="1" applyBorder="1" applyAlignment="1">
      <alignment horizontal="center" vertical="center"/>
    </xf>
    <xf numFmtId="165" fontId="32" fillId="13" borderId="0" xfId="1" applyNumberFormat="1" applyFont="1" applyFill="1" applyAlignment="1">
      <alignment horizontal="center" vertical="center"/>
    </xf>
    <xf numFmtId="165" fontId="32" fillId="13" borderId="65" xfId="1" applyNumberFormat="1" applyFont="1" applyFill="1" applyBorder="1" applyAlignment="1">
      <alignment horizontal="center" vertical="center"/>
    </xf>
    <xf numFmtId="165" fontId="32" fillId="13" borderId="12" xfId="1" applyNumberFormat="1" applyFont="1" applyFill="1" applyBorder="1" applyAlignment="1">
      <alignment horizontal="center" vertical="center"/>
    </xf>
    <xf numFmtId="165" fontId="32" fillId="13" borderId="10" xfId="1" applyNumberFormat="1" applyFont="1" applyFill="1" applyBorder="1" applyAlignment="1">
      <alignment horizontal="center" vertical="center"/>
    </xf>
    <xf numFmtId="165" fontId="32" fillId="13" borderId="71" xfId="1" applyNumberFormat="1" applyFont="1" applyFill="1" applyBorder="1" applyAlignment="1">
      <alignment horizontal="center" vertical="center"/>
    </xf>
    <xf numFmtId="0" fontId="3" fillId="0" borderId="2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165" fontId="32" fillId="13" borderId="17" xfId="1" applyNumberFormat="1" applyFont="1" applyFill="1" applyBorder="1" applyAlignment="1">
      <alignment horizontal="center" vertical="center"/>
    </xf>
    <xf numFmtId="165" fontId="32" fillId="13" borderId="15" xfId="1" applyNumberFormat="1" applyFont="1" applyFill="1" applyBorder="1" applyAlignment="1">
      <alignment horizontal="center" vertical="center"/>
    </xf>
    <xf numFmtId="165" fontId="32" fillId="13" borderId="64" xfId="1" applyNumberFormat="1" applyFont="1" applyFill="1" applyBorder="1" applyAlignment="1">
      <alignment horizontal="center" vertical="center"/>
    </xf>
    <xf numFmtId="165" fontId="32" fillId="13" borderId="22" xfId="1" applyNumberFormat="1" applyFont="1" applyFill="1" applyBorder="1" applyAlignment="1">
      <alignment horizontal="center" vertical="center"/>
    </xf>
    <xf numFmtId="165" fontId="32" fillId="13" borderId="20" xfId="1" applyNumberFormat="1" applyFont="1" applyFill="1" applyBorder="1" applyAlignment="1">
      <alignment horizontal="center" vertical="center"/>
    </xf>
    <xf numFmtId="165" fontId="32" fillId="13" borderId="66" xfId="1" applyNumberFormat="1" applyFont="1" applyFill="1" applyBorder="1" applyAlignment="1">
      <alignment horizontal="center" vertical="center"/>
    </xf>
    <xf numFmtId="0" fontId="9" fillId="0" borderId="50" xfId="1" applyFont="1" applyBorder="1" applyAlignment="1">
      <alignment horizontal="right" vertical="center"/>
    </xf>
    <xf numFmtId="0" fontId="9" fillId="0" borderId="46" xfId="1" applyFont="1" applyBorder="1" applyAlignment="1">
      <alignment horizontal="right" vertical="center"/>
    </xf>
    <xf numFmtId="0" fontId="3" fillId="0" borderId="14" xfId="1" applyFont="1" applyBorder="1" applyAlignment="1">
      <alignment horizontal="center" vertical="center" wrapText="1"/>
    </xf>
    <xf numFmtId="0" fontId="3" fillId="0" borderId="19" xfId="1" applyFont="1" applyBorder="1" applyAlignment="1">
      <alignment horizontal="center" vertical="center" wrapText="1"/>
    </xf>
    <xf numFmtId="0" fontId="3" fillId="0" borderId="54" xfId="1" applyFont="1" applyBorder="1" applyAlignment="1">
      <alignment horizontal="left" vertical="center"/>
    </xf>
    <xf numFmtId="0" fontId="3" fillId="0" borderId="39" xfId="1" applyFont="1" applyBorder="1" applyAlignment="1">
      <alignment horizontal="left" vertical="center"/>
    </xf>
    <xf numFmtId="0" fontId="3" fillId="0" borderId="6" xfId="1" applyFont="1" applyBorder="1" applyAlignment="1">
      <alignment horizontal="left"/>
    </xf>
    <xf numFmtId="0" fontId="3" fillId="0" borderId="4" xfId="1" applyFont="1" applyBorder="1" applyAlignment="1">
      <alignment horizontal="left"/>
    </xf>
    <xf numFmtId="0" fontId="3" fillId="0" borderId="5" xfId="1" applyFont="1" applyBorder="1" applyAlignment="1">
      <alignment horizontal="left"/>
    </xf>
    <xf numFmtId="0" fontId="3" fillId="0" borderId="39" xfId="1" applyFont="1" applyBorder="1" applyAlignment="1">
      <alignment horizontal="left"/>
    </xf>
    <xf numFmtId="0" fontId="3" fillId="0" borderId="40" xfId="1" applyFont="1" applyBorder="1" applyAlignment="1">
      <alignment horizontal="left"/>
    </xf>
    <xf numFmtId="0" fontId="32" fillId="14" borderId="53" xfId="1" applyFont="1" applyFill="1" applyBorder="1" applyAlignment="1">
      <alignment horizontal="left"/>
    </xf>
    <xf numFmtId="0" fontId="32" fillId="14" borderId="8" xfId="1" applyFont="1" applyFill="1" applyBorder="1" applyAlignment="1">
      <alignment horizontal="left"/>
    </xf>
    <xf numFmtId="0" fontId="32" fillId="14" borderId="12" xfId="1" applyFont="1" applyFill="1" applyBorder="1" applyAlignment="1">
      <alignment horizontal="left"/>
    </xf>
    <xf numFmtId="0" fontId="32" fillId="14" borderId="10" xfId="1" applyFont="1" applyFill="1" applyBorder="1" applyAlignment="1">
      <alignment horizontal="left"/>
    </xf>
    <xf numFmtId="0" fontId="32" fillId="14" borderId="11" xfId="1" applyFont="1" applyFill="1" applyBorder="1" applyAlignment="1">
      <alignment horizontal="left"/>
    </xf>
    <xf numFmtId="14" fontId="32" fillId="14" borderId="8" xfId="1" applyNumberFormat="1" applyFont="1" applyFill="1" applyBorder="1" applyAlignment="1">
      <alignment horizontal="left"/>
    </xf>
    <xf numFmtId="18" fontId="32" fillId="14" borderId="8" xfId="1" applyNumberFormat="1" applyFont="1" applyFill="1" applyBorder="1" applyAlignment="1">
      <alignment horizontal="left"/>
    </xf>
    <xf numFmtId="18" fontId="32" fillId="14" borderId="41" xfId="1" applyNumberFormat="1" applyFont="1" applyFill="1" applyBorder="1" applyAlignment="1">
      <alignment horizontal="left"/>
    </xf>
    <xf numFmtId="0" fontId="3" fillId="0" borderId="18" xfId="1" applyFont="1" applyBorder="1" applyAlignment="1">
      <alignment horizontal="left"/>
    </xf>
    <xf numFmtId="0" fontId="32" fillId="14" borderId="19" xfId="1" applyFont="1" applyFill="1" applyBorder="1" applyAlignment="1">
      <alignment horizontal="left"/>
    </xf>
    <xf numFmtId="0" fontId="32" fillId="14" borderId="20" xfId="1" applyFont="1" applyFill="1" applyBorder="1" applyAlignment="1">
      <alignment horizontal="left"/>
    </xf>
    <xf numFmtId="0" fontId="32" fillId="14" borderId="21" xfId="1" applyFont="1" applyFill="1" applyBorder="1" applyAlignment="1">
      <alignment horizontal="left"/>
    </xf>
    <xf numFmtId="167" fontId="32" fillId="14" borderId="22" xfId="1" applyNumberFormat="1" applyFont="1" applyFill="1" applyBorder="1" applyAlignment="1">
      <alignment horizontal="left"/>
    </xf>
    <xf numFmtId="167" fontId="32" fillId="14" borderId="20" xfId="1" applyNumberFormat="1" applyFont="1" applyFill="1" applyBorder="1" applyAlignment="1">
      <alignment horizontal="left"/>
    </xf>
    <xf numFmtId="167" fontId="32" fillId="14" borderId="21" xfId="1" applyNumberFormat="1" applyFont="1" applyFill="1" applyBorder="1" applyAlignment="1">
      <alignment horizontal="left"/>
    </xf>
    <xf numFmtId="0" fontId="32" fillId="14" borderId="22" xfId="1" applyFont="1" applyFill="1" applyBorder="1" applyAlignment="1">
      <alignment horizontal="left"/>
    </xf>
    <xf numFmtId="167" fontId="32" fillId="14" borderId="23" xfId="1" applyNumberFormat="1" applyFont="1" applyFill="1" applyBorder="1" applyAlignment="1">
      <alignment horizontal="left"/>
    </xf>
    <xf numFmtId="0" fontId="9" fillId="0" borderId="45" xfId="1" applyFont="1" applyBorder="1" applyAlignment="1">
      <alignment horizontal="left"/>
    </xf>
    <xf numFmtId="0" fontId="32" fillId="14" borderId="9" xfId="1" applyFont="1" applyFill="1" applyBorder="1" applyAlignment="1">
      <alignment horizontal="left"/>
    </xf>
    <xf numFmtId="18" fontId="32" fillId="14" borderId="12" xfId="1" applyNumberFormat="1" applyFont="1" applyFill="1" applyBorder="1" applyAlignment="1">
      <alignment horizontal="left"/>
    </xf>
    <xf numFmtId="18" fontId="32" fillId="14" borderId="10" xfId="1" applyNumberFormat="1" applyFont="1" applyFill="1" applyBorder="1" applyAlignment="1">
      <alignment horizontal="left"/>
    </xf>
    <xf numFmtId="18" fontId="32" fillId="14" borderId="13" xfId="1" applyNumberFormat="1" applyFont="1" applyFill="1" applyBorder="1" applyAlignment="1">
      <alignment horizontal="left"/>
    </xf>
    <xf numFmtId="0" fontId="35" fillId="0" borderId="26" xfId="0" applyFont="1" applyBorder="1" applyAlignment="1">
      <alignment horizontal="left" vertical="center"/>
    </xf>
    <xf numFmtId="0" fontId="35" fillId="0" borderId="0" xfId="0" applyFont="1" applyBorder="1" applyAlignment="1">
      <alignment horizontal="left" vertical="center"/>
    </xf>
    <xf numFmtId="0" fontId="35" fillId="0" borderId="65" xfId="0" applyFont="1" applyBorder="1" applyAlignment="1">
      <alignment horizontal="left" vertical="center"/>
    </xf>
    <xf numFmtId="0" fontId="32" fillId="0" borderId="0" xfId="1" applyFont="1" applyAlignment="1">
      <alignment horizontal="left" vertical="center"/>
    </xf>
    <xf numFmtId="0" fontId="32" fillId="0" borderId="38" xfId="1" applyFont="1" applyBorder="1" applyAlignment="1">
      <alignment horizontal="left" vertical="center"/>
    </xf>
    <xf numFmtId="0" fontId="32" fillId="0" borderId="20" xfId="1" applyFont="1" applyBorder="1" applyAlignment="1">
      <alignment horizontal="left" vertical="center"/>
    </xf>
    <xf numFmtId="0" fontId="32" fillId="0" borderId="23" xfId="1" applyFont="1" applyBorder="1" applyAlignment="1">
      <alignment horizontal="left" vertical="center"/>
    </xf>
    <xf numFmtId="14" fontId="32" fillId="0" borderId="0" xfId="1" applyNumberFormat="1" applyFont="1" applyAlignment="1">
      <alignment horizontal="left" vertical="center"/>
    </xf>
    <xf numFmtId="14" fontId="32" fillId="0" borderId="25" xfId="1" applyNumberFormat="1" applyFont="1" applyBorder="1" applyAlignment="1">
      <alignment horizontal="left" vertical="center"/>
    </xf>
    <xf numFmtId="14" fontId="32" fillId="0" borderId="20" xfId="1" applyNumberFormat="1" applyFont="1" applyBorder="1" applyAlignment="1">
      <alignment horizontal="left" vertical="center"/>
    </xf>
    <xf numFmtId="14" fontId="32" fillId="0" borderId="21" xfId="1" applyNumberFormat="1" applyFont="1" applyBorder="1" applyAlignment="1">
      <alignment horizontal="left" vertical="center"/>
    </xf>
    <xf numFmtId="0" fontId="36" fillId="11" borderId="60" xfId="0" applyFont="1" applyFill="1" applyBorder="1" applyAlignment="1" applyProtection="1">
      <alignment horizontal="left" vertical="center"/>
      <protection locked="0"/>
    </xf>
    <xf numFmtId="0" fontId="36" fillId="11" borderId="0" xfId="0" applyFont="1" applyFill="1" applyAlignment="1" applyProtection="1">
      <alignment horizontal="left" vertical="center"/>
      <protection locked="0"/>
    </xf>
    <xf numFmtId="0" fontId="36" fillId="11" borderId="25" xfId="0" applyFont="1" applyFill="1" applyBorder="1" applyAlignment="1" applyProtection="1">
      <alignment horizontal="left" vertical="center"/>
      <protection locked="0"/>
    </xf>
    <xf numFmtId="0" fontId="36" fillId="11" borderId="63" xfId="0" applyFont="1" applyFill="1" applyBorder="1" applyAlignment="1" applyProtection="1">
      <alignment horizontal="left" vertical="center"/>
      <protection locked="0"/>
    </xf>
    <xf numFmtId="0" fontId="36" fillId="11" borderId="20" xfId="0" applyFont="1" applyFill="1" applyBorder="1" applyAlignment="1" applyProtection="1">
      <alignment horizontal="left" vertical="center"/>
      <protection locked="0"/>
    </xf>
    <xf numFmtId="0" fontId="36" fillId="11" borderId="21" xfId="0" applyFont="1" applyFill="1" applyBorder="1" applyAlignment="1" applyProtection="1">
      <alignment horizontal="left" vertical="center"/>
      <protection locked="0"/>
    </xf>
    <xf numFmtId="0" fontId="3" fillId="2" borderId="62" xfId="1" applyFont="1" applyFill="1" applyBorder="1" applyAlignment="1">
      <alignment horizontal="left" vertical="center"/>
    </xf>
    <xf numFmtId="0" fontId="3" fillId="2" borderId="15" xfId="1" applyFont="1" applyFill="1" applyBorder="1" applyAlignment="1">
      <alignment horizontal="left" vertical="center"/>
    </xf>
    <xf numFmtId="0" fontId="3" fillId="2" borderId="16" xfId="1" applyFont="1" applyFill="1" applyBorder="1" applyAlignment="1">
      <alignment horizontal="left" vertical="center"/>
    </xf>
    <xf numFmtId="0" fontId="3" fillId="0" borderId="0" xfId="1" applyFont="1" applyAlignment="1">
      <alignment horizontal="left" vertical="center"/>
    </xf>
    <xf numFmtId="0" fontId="3" fillId="0" borderId="38" xfId="1" applyFont="1" applyBorder="1" applyAlignment="1">
      <alignment horizontal="left" vertical="center"/>
    </xf>
    <xf numFmtId="0" fontId="35" fillId="0" borderId="36" xfId="0" applyFont="1" applyBorder="1" applyAlignment="1">
      <alignment horizontal="left" vertical="center"/>
    </xf>
    <xf numFmtId="0" fontId="35" fillId="0" borderId="34" xfId="0" applyFont="1" applyBorder="1" applyAlignment="1">
      <alignment horizontal="left" vertical="center"/>
    </xf>
    <xf numFmtId="0" fontId="35" fillId="0" borderId="35" xfId="0" applyFont="1" applyBorder="1" applyAlignment="1">
      <alignment horizontal="left" vertical="center"/>
    </xf>
    <xf numFmtId="14" fontId="32" fillId="11" borderId="24" xfId="0" applyNumberFormat="1" applyFont="1" applyFill="1" applyBorder="1" applyAlignment="1" applyProtection="1">
      <alignment horizontal="left" vertical="center"/>
      <protection locked="0"/>
    </xf>
    <xf numFmtId="0" fontId="32" fillId="11" borderId="0" xfId="0" applyFont="1" applyFill="1" applyAlignment="1" applyProtection="1">
      <alignment horizontal="left" vertical="center"/>
      <protection locked="0"/>
    </xf>
    <xf numFmtId="0" fontId="32" fillId="11" borderId="38" xfId="0" applyFont="1" applyFill="1" applyBorder="1" applyAlignment="1" applyProtection="1">
      <alignment horizontal="left" vertical="center"/>
      <protection locked="0"/>
    </xf>
    <xf numFmtId="0" fontId="32" fillId="11" borderId="12" xfId="0" applyFont="1" applyFill="1" applyBorder="1" applyAlignment="1" applyProtection="1">
      <alignment horizontal="left" vertical="center"/>
      <protection locked="0"/>
    </xf>
    <xf numFmtId="0" fontId="32" fillId="11" borderId="10" xfId="0" applyFont="1" applyFill="1" applyBorder="1" applyAlignment="1" applyProtection="1">
      <alignment horizontal="left" vertical="center"/>
      <protection locked="0"/>
    </xf>
    <xf numFmtId="0" fontId="32" fillId="11" borderId="13" xfId="0" applyFont="1" applyFill="1" applyBorder="1" applyAlignment="1" applyProtection="1">
      <alignment horizontal="left" vertical="center"/>
      <protection locked="0"/>
    </xf>
    <xf numFmtId="0" fontId="32" fillId="11" borderId="25" xfId="0" applyFont="1" applyFill="1" applyBorder="1" applyAlignment="1" applyProtection="1">
      <alignment horizontal="left" vertical="center"/>
      <protection locked="0"/>
    </xf>
    <xf numFmtId="0" fontId="32" fillId="11" borderId="11" xfId="0" applyFont="1" applyFill="1" applyBorder="1" applyAlignment="1" applyProtection="1">
      <alignment horizontal="left" vertical="center"/>
      <protection locked="0"/>
    </xf>
    <xf numFmtId="0" fontId="2" fillId="0" borderId="62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61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164" fontId="31" fillId="0" borderId="15" xfId="1" applyNumberFormat="1" applyFont="1" applyBorder="1" applyAlignment="1">
      <alignment horizontal="center" vertical="center"/>
    </xf>
    <xf numFmtId="164" fontId="31" fillId="0" borderId="16" xfId="1" applyNumberFormat="1" applyFont="1" applyBorder="1" applyAlignment="1">
      <alignment horizontal="center" vertical="center"/>
    </xf>
    <xf numFmtId="164" fontId="31" fillId="0" borderId="10" xfId="1" applyNumberFormat="1" applyFont="1" applyBorder="1" applyAlignment="1">
      <alignment horizontal="center" vertical="center"/>
    </xf>
    <xf numFmtId="164" fontId="31" fillId="0" borderId="11" xfId="1" applyNumberFormat="1" applyFont="1" applyBorder="1" applyAlignment="1">
      <alignment horizontal="center" vertical="center"/>
    </xf>
    <xf numFmtId="0" fontId="3" fillId="0" borderId="57" xfId="1" applyFont="1" applyBorder="1" applyAlignment="1">
      <alignment horizontal="left"/>
    </xf>
    <xf numFmtId="0" fontId="32" fillId="9" borderId="60" xfId="1" applyFont="1" applyFill="1" applyBorder="1" applyAlignment="1" applyProtection="1">
      <alignment horizontal="left" vertical="center"/>
      <protection locked="0"/>
    </xf>
    <xf numFmtId="0" fontId="32" fillId="9" borderId="0" xfId="1" applyFont="1" applyFill="1" applyAlignment="1" applyProtection="1">
      <alignment horizontal="left" vertical="center"/>
      <protection locked="0"/>
    </xf>
    <xf numFmtId="0" fontId="32" fillId="9" borderId="25" xfId="1" applyFont="1" applyFill="1" applyBorder="1" applyAlignment="1" applyProtection="1">
      <alignment horizontal="left" vertical="center"/>
      <protection locked="0"/>
    </xf>
    <xf numFmtId="0" fontId="32" fillId="9" borderId="63" xfId="1" applyFont="1" applyFill="1" applyBorder="1" applyAlignment="1" applyProtection="1">
      <alignment horizontal="left" vertical="center"/>
      <protection locked="0"/>
    </xf>
    <xf numFmtId="0" fontId="32" fillId="9" borderId="20" xfId="1" applyFont="1" applyFill="1" applyBorder="1" applyAlignment="1" applyProtection="1">
      <alignment horizontal="left" vertical="center"/>
      <protection locked="0"/>
    </xf>
    <xf numFmtId="0" fontId="32" fillId="9" borderId="21" xfId="1" applyFont="1" applyFill="1" applyBorder="1" applyAlignment="1" applyProtection="1">
      <alignment horizontal="left" vertical="center"/>
      <protection locked="0"/>
    </xf>
    <xf numFmtId="167" fontId="32" fillId="9" borderId="24" xfId="1" applyNumberFormat="1" applyFont="1" applyFill="1" applyBorder="1" applyAlignment="1" applyProtection="1">
      <alignment horizontal="left" vertical="center"/>
      <protection locked="0"/>
    </xf>
    <xf numFmtId="167" fontId="32" fillId="9" borderId="0" xfId="1" applyNumberFormat="1" applyFont="1" applyFill="1" applyAlignment="1" applyProtection="1">
      <alignment horizontal="left" vertical="center"/>
      <protection locked="0"/>
    </xf>
    <xf numFmtId="167" fontId="32" fillId="9" borderId="25" xfId="1" applyNumberFormat="1" applyFont="1" applyFill="1" applyBorder="1" applyAlignment="1" applyProtection="1">
      <alignment horizontal="left" vertical="center"/>
      <protection locked="0"/>
    </xf>
    <xf numFmtId="167" fontId="32" fillId="9" borderId="22" xfId="1" applyNumberFormat="1" applyFont="1" applyFill="1" applyBorder="1" applyAlignment="1" applyProtection="1">
      <alignment horizontal="left" vertical="center"/>
      <protection locked="0"/>
    </xf>
    <xf numFmtId="167" fontId="32" fillId="9" borderId="20" xfId="1" applyNumberFormat="1" applyFont="1" applyFill="1" applyBorder="1" applyAlignment="1" applyProtection="1">
      <alignment horizontal="left" vertical="center"/>
      <protection locked="0"/>
    </xf>
    <xf numFmtId="167" fontId="32" fillId="9" borderId="21" xfId="1" applyNumberFormat="1" applyFont="1" applyFill="1" applyBorder="1" applyAlignment="1" applyProtection="1">
      <alignment horizontal="left" vertical="center"/>
      <protection locked="0"/>
    </xf>
    <xf numFmtId="14" fontId="32" fillId="9" borderId="24" xfId="1" applyNumberFormat="1" applyFont="1" applyFill="1" applyBorder="1" applyAlignment="1" applyProtection="1">
      <alignment horizontal="left" vertical="center"/>
      <protection locked="0"/>
    </xf>
    <xf numFmtId="14" fontId="32" fillId="9" borderId="0" xfId="1" applyNumberFormat="1" applyFont="1" applyFill="1" applyAlignment="1" applyProtection="1">
      <alignment horizontal="left" vertical="center"/>
      <protection locked="0"/>
    </xf>
    <xf numFmtId="14" fontId="32" fillId="9" borderId="38" xfId="1" applyNumberFormat="1" applyFont="1" applyFill="1" applyBorder="1" applyAlignment="1" applyProtection="1">
      <alignment horizontal="left" vertical="center"/>
      <protection locked="0"/>
    </xf>
    <xf numFmtId="14" fontId="32" fillId="9" borderId="22" xfId="1" applyNumberFormat="1" applyFont="1" applyFill="1" applyBorder="1" applyAlignment="1" applyProtection="1">
      <alignment horizontal="left" vertical="center"/>
      <protection locked="0"/>
    </xf>
    <xf numFmtId="14" fontId="32" fillId="9" borderId="20" xfId="1" applyNumberFormat="1" applyFont="1" applyFill="1" applyBorder="1" applyAlignment="1" applyProtection="1">
      <alignment horizontal="left" vertical="center"/>
      <protection locked="0"/>
    </xf>
    <xf numFmtId="14" fontId="32" fillId="9" borderId="23" xfId="1" applyNumberFormat="1" applyFont="1" applyFill="1" applyBorder="1" applyAlignment="1" applyProtection="1">
      <alignment horizontal="left" vertical="center"/>
      <protection locked="0"/>
    </xf>
    <xf numFmtId="0" fontId="3" fillId="0" borderId="6" xfId="1" applyFont="1" applyBorder="1" applyAlignment="1">
      <alignment horizontal="left" vertical="center"/>
    </xf>
    <xf numFmtId="0" fontId="3" fillId="0" borderId="4" xfId="1" applyFont="1" applyBorder="1" applyAlignment="1">
      <alignment horizontal="left" vertical="center"/>
    </xf>
    <xf numFmtId="0" fontId="3" fillId="0" borderId="7" xfId="1" applyFont="1" applyBorder="1" applyAlignment="1">
      <alignment horizontal="left" vertical="center"/>
    </xf>
    <xf numFmtId="0" fontId="35" fillId="0" borderId="58" xfId="0" applyFont="1" applyBorder="1" applyAlignment="1">
      <alignment horizontal="left" vertical="center"/>
    </xf>
    <xf numFmtId="0" fontId="32" fillId="14" borderId="13" xfId="1" applyFont="1" applyFill="1" applyBorder="1" applyAlignment="1">
      <alignment horizontal="left"/>
    </xf>
    <xf numFmtId="0" fontId="41" fillId="11" borderId="60" xfId="0" applyFont="1" applyFill="1" applyBorder="1" applyAlignment="1" applyProtection="1">
      <alignment horizontal="left" vertical="center"/>
      <protection locked="0"/>
    </xf>
    <xf numFmtId="49" fontId="41" fillId="11" borderId="0" xfId="0" applyNumberFormat="1" applyFont="1" applyFill="1" applyAlignment="1" applyProtection="1">
      <alignment horizontal="left" vertical="center"/>
      <protection locked="0"/>
    </xf>
    <xf numFmtId="49" fontId="41" fillId="11" borderId="25" xfId="0" applyNumberFormat="1" applyFont="1" applyFill="1" applyBorder="1" applyAlignment="1" applyProtection="1">
      <alignment horizontal="left" vertical="center"/>
      <protection locked="0"/>
    </xf>
    <xf numFmtId="49" fontId="41" fillId="11" borderId="61" xfId="0" applyNumberFormat="1" applyFont="1" applyFill="1" applyBorder="1" applyAlignment="1" applyProtection="1">
      <alignment horizontal="left" vertical="center"/>
      <protection locked="0"/>
    </xf>
    <xf numFmtId="49" fontId="41" fillId="11" borderId="10" xfId="0" applyNumberFormat="1" applyFont="1" applyFill="1" applyBorder="1" applyAlignment="1" applyProtection="1">
      <alignment horizontal="left" vertical="center"/>
      <protection locked="0"/>
    </xf>
    <xf numFmtId="49" fontId="41" fillId="11" borderId="11" xfId="0" applyNumberFormat="1" applyFont="1" applyFill="1" applyBorder="1" applyAlignment="1" applyProtection="1">
      <alignment horizontal="left" vertical="center"/>
      <protection locked="0"/>
    </xf>
    <xf numFmtId="0" fontId="35" fillId="0" borderId="37" xfId="0" applyFont="1" applyBorder="1" applyAlignment="1">
      <alignment horizontal="left" vertical="center"/>
    </xf>
    <xf numFmtId="0" fontId="3" fillId="0" borderId="3" xfId="1" applyFont="1" applyBorder="1" applyAlignment="1">
      <alignment horizontal="left"/>
    </xf>
    <xf numFmtId="0" fontId="4" fillId="11" borderId="26" xfId="0" applyFont="1" applyFill="1" applyBorder="1" applyAlignment="1" applyProtection="1">
      <alignment horizontal="left" vertical="top"/>
      <protection locked="0"/>
    </xf>
    <xf numFmtId="0" fontId="4" fillId="11" borderId="0" xfId="0" applyFont="1" applyFill="1" applyBorder="1" applyAlignment="1" applyProtection="1">
      <alignment horizontal="left" vertical="top"/>
      <protection locked="0"/>
    </xf>
    <xf numFmtId="0" fontId="4" fillId="11" borderId="65" xfId="0" applyFont="1" applyFill="1" applyBorder="1" applyAlignment="1" applyProtection="1">
      <alignment horizontal="left" vertical="top"/>
      <protection locked="0"/>
    </xf>
    <xf numFmtId="0" fontId="4" fillId="11" borderId="19" xfId="0" applyFont="1" applyFill="1" applyBorder="1" applyAlignment="1" applyProtection="1">
      <alignment horizontal="left" vertical="top"/>
      <protection locked="0"/>
    </xf>
    <xf numFmtId="0" fontId="4" fillId="11" borderId="20" xfId="0" applyFont="1" applyFill="1" applyBorder="1" applyAlignment="1" applyProtection="1">
      <alignment horizontal="left" vertical="top"/>
      <protection locked="0"/>
    </xf>
    <xf numFmtId="0" fontId="4" fillId="11" borderId="66" xfId="0" applyFont="1" applyFill="1" applyBorder="1" applyAlignment="1" applyProtection="1">
      <alignment horizontal="left" vertical="top"/>
      <protection locked="0"/>
    </xf>
    <xf numFmtId="0" fontId="3" fillId="0" borderId="14" xfId="1" applyFont="1" applyBorder="1" applyAlignment="1">
      <alignment horizontal="left" vertical="center"/>
    </xf>
    <xf numFmtId="164" fontId="32" fillId="14" borderId="8" xfId="1" applyNumberFormat="1" applyFont="1" applyFill="1" applyBorder="1" applyAlignment="1">
      <alignment horizontal="left"/>
    </xf>
    <xf numFmtId="164" fontId="32" fillId="14" borderId="12" xfId="1" applyNumberFormat="1" applyFont="1" applyFill="1" applyBorder="1" applyAlignment="1">
      <alignment horizontal="left"/>
    </xf>
    <xf numFmtId="164" fontId="32" fillId="14" borderId="10" xfId="1" applyNumberFormat="1" applyFont="1" applyFill="1" applyBorder="1" applyAlignment="1">
      <alignment horizontal="left"/>
    </xf>
    <xf numFmtId="164" fontId="32" fillId="14" borderId="11" xfId="1" applyNumberFormat="1" applyFont="1" applyFill="1" applyBorder="1" applyAlignment="1">
      <alignment horizontal="left"/>
    </xf>
    <xf numFmtId="0" fontId="9" fillId="7" borderId="75" xfId="1" applyFont="1" applyFill="1" applyBorder="1" applyAlignment="1">
      <alignment horizontal="left" vertical="center"/>
    </xf>
    <xf numFmtId="0" fontId="9" fillId="7" borderId="76" xfId="1" applyFont="1" applyFill="1" applyBorder="1" applyAlignment="1">
      <alignment horizontal="left" vertical="center"/>
    </xf>
    <xf numFmtId="0" fontId="11" fillId="10" borderId="75" xfId="1" applyFont="1" applyFill="1" applyBorder="1" applyAlignment="1">
      <alignment horizontal="left" vertical="center"/>
    </xf>
    <xf numFmtId="0" fontId="11" fillId="10" borderId="76" xfId="1" applyFont="1" applyFill="1" applyBorder="1" applyAlignment="1">
      <alignment horizontal="left" vertical="center"/>
    </xf>
    <xf numFmtId="0" fontId="9" fillId="10" borderId="50" xfId="1" applyFont="1" applyFill="1" applyBorder="1" applyAlignment="1">
      <alignment horizontal="center"/>
    </xf>
    <xf numFmtId="0" fontId="9" fillId="10" borderId="46" xfId="1" applyFont="1" applyFill="1" applyBorder="1" applyAlignment="1">
      <alignment horizontal="center"/>
    </xf>
    <xf numFmtId="0" fontId="9" fillId="10" borderId="59" xfId="1" applyFont="1" applyFill="1" applyBorder="1" applyAlignment="1">
      <alignment horizontal="center"/>
    </xf>
    <xf numFmtId="0" fontId="4" fillId="0" borderId="62" xfId="1" applyFont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11" fillId="0" borderId="46" xfId="1" applyFont="1" applyBorder="1" applyAlignment="1">
      <alignment horizontal="center"/>
    </xf>
    <xf numFmtId="0" fontId="11" fillId="0" borderId="59" xfId="1" applyFont="1" applyBorder="1" applyAlignment="1">
      <alignment horizontal="center"/>
    </xf>
    <xf numFmtId="0" fontId="3" fillId="0" borderId="64" xfId="1" applyFont="1" applyBorder="1" applyAlignment="1">
      <alignment horizontal="left"/>
    </xf>
    <xf numFmtId="0" fontId="3" fillId="0" borderId="14" xfId="1" applyFont="1" applyBorder="1" applyAlignment="1">
      <alignment horizontal="left"/>
    </xf>
    <xf numFmtId="0" fontId="11" fillId="8" borderId="63" xfId="1" applyFont="1" applyFill="1" applyBorder="1" applyAlignment="1">
      <alignment horizontal="right" vertical="center"/>
    </xf>
    <xf numFmtId="0" fontId="11" fillId="8" borderId="20" xfId="1" applyFont="1" applyFill="1" applyBorder="1" applyAlignment="1">
      <alignment horizontal="right" vertical="center"/>
    </xf>
    <xf numFmtId="0" fontId="4" fillId="0" borderId="47" xfId="1" applyFont="1" applyBorder="1" applyAlignment="1">
      <alignment horizontal="center"/>
    </xf>
    <xf numFmtId="0" fontId="4" fillId="0" borderId="46" xfId="1" applyFont="1" applyBorder="1" applyAlignment="1">
      <alignment horizontal="center"/>
    </xf>
    <xf numFmtId="0" fontId="4" fillId="0" borderId="48" xfId="1" applyFont="1" applyBorder="1" applyAlignment="1">
      <alignment horizontal="center"/>
    </xf>
    <xf numFmtId="0" fontId="4" fillId="0" borderId="49" xfId="1" applyFont="1" applyBorder="1" applyAlignment="1">
      <alignment horizontal="center"/>
    </xf>
    <xf numFmtId="14" fontId="32" fillId="7" borderId="0" xfId="1" applyNumberFormat="1" applyFont="1" applyFill="1" applyAlignment="1" applyProtection="1">
      <alignment horizontal="left" vertical="center"/>
      <protection locked="0"/>
    </xf>
    <xf numFmtId="14" fontId="32" fillId="7" borderId="65" xfId="1" applyNumberFormat="1" applyFont="1" applyFill="1" applyBorder="1" applyAlignment="1" applyProtection="1">
      <alignment horizontal="left" vertical="center"/>
      <protection locked="0"/>
    </xf>
    <xf numFmtId="14" fontId="32" fillId="7" borderId="29" xfId="1" applyNumberFormat="1" applyFont="1" applyFill="1" applyBorder="1" applyAlignment="1" applyProtection="1">
      <alignment horizontal="left" vertical="center"/>
      <protection locked="0"/>
    </xf>
    <xf numFmtId="14" fontId="32" fillId="7" borderId="72" xfId="1" applyNumberFormat="1" applyFont="1" applyFill="1" applyBorder="1" applyAlignment="1" applyProtection="1">
      <alignment horizontal="left" vertical="center"/>
      <protection locked="0"/>
    </xf>
    <xf numFmtId="167" fontId="32" fillId="7" borderId="0" xfId="1" applyNumberFormat="1" applyFont="1" applyFill="1" applyAlignment="1" applyProtection="1">
      <alignment horizontal="left" vertical="center"/>
      <protection locked="0"/>
    </xf>
    <xf numFmtId="167" fontId="32" fillId="7" borderId="25" xfId="1" applyNumberFormat="1" applyFont="1" applyFill="1" applyBorder="1" applyAlignment="1" applyProtection="1">
      <alignment horizontal="left" vertical="center"/>
      <protection locked="0"/>
    </xf>
    <xf numFmtId="167" fontId="32" fillId="7" borderId="29" xfId="1" applyNumberFormat="1" applyFont="1" applyFill="1" applyBorder="1" applyAlignment="1" applyProtection="1">
      <alignment horizontal="left" vertical="center"/>
      <protection locked="0"/>
    </xf>
    <xf numFmtId="167" fontId="32" fillId="7" borderId="31" xfId="1" applyNumberFormat="1" applyFont="1" applyFill="1" applyBorder="1" applyAlignment="1" applyProtection="1">
      <alignment horizontal="left" vertical="center"/>
      <protection locked="0"/>
    </xf>
    <xf numFmtId="0" fontId="32" fillId="7" borderId="26" xfId="1" applyFont="1" applyFill="1" applyBorder="1" applyAlignment="1" applyProtection="1">
      <alignment horizontal="left" vertical="center"/>
      <protection locked="0"/>
    </xf>
    <xf numFmtId="0" fontId="32" fillId="7" borderId="0" xfId="1" applyFont="1" applyFill="1" applyAlignment="1" applyProtection="1">
      <alignment horizontal="left" vertical="center"/>
      <protection locked="0"/>
    </xf>
    <xf numFmtId="0" fontId="32" fillId="7" borderId="25" xfId="1" applyFont="1" applyFill="1" applyBorder="1" applyAlignment="1" applyProtection="1">
      <alignment horizontal="left" vertical="center"/>
      <protection locked="0"/>
    </xf>
    <xf numFmtId="0" fontId="32" fillId="7" borderId="28" xfId="1" applyFont="1" applyFill="1" applyBorder="1" applyAlignment="1" applyProtection="1">
      <alignment horizontal="left" vertical="center"/>
      <protection locked="0"/>
    </xf>
    <xf numFmtId="0" fontId="32" fillId="7" borderId="29" xfId="1" applyFont="1" applyFill="1" applyBorder="1" applyAlignment="1" applyProtection="1">
      <alignment horizontal="left" vertical="center"/>
      <protection locked="0"/>
    </xf>
    <xf numFmtId="0" fontId="32" fillId="7" borderId="31" xfId="1" applyFont="1" applyFill="1" applyBorder="1" applyAlignment="1" applyProtection="1">
      <alignment horizontal="left" vertical="center"/>
      <protection locked="0"/>
    </xf>
    <xf numFmtId="0" fontId="43" fillId="8" borderId="17" xfId="1" applyFont="1" applyFill="1" applyBorder="1" applyAlignment="1" applyProtection="1">
      <alignment horizontal="center" vertical="center"/>
      <protection locked="0"/>
    </xf>
    <xf numFmtId="0" fontId="43" fillId="8" borderId="15" xfId="1" applyFont="1" applyFill="1" applyBorder="1" applyAlignment="1" applyProtection="1">
      <alignment horizontal="center" vertical="center"/>
      <protection locked="0"/>
    </xf>
    <xf numFmtId="0" fontId="43" fillId="8" borderId="18" xfId="1" applyFont="1" applyFill="1" applyBorder="1" applyAlignment="1" applyProtection="1">
      <alignment horizontal="center" vertical="center"/>
      <protection locked="0"/>
    </xf>
    <xf numFmtId="0" fontId="43" fillId="8" borderId="12" xfId="1" applyFont="1" applyFill="1" applyBorder="1" applyAlignment="1" applyProtection="1">
      <alignment horizontal="center" vertical="center"/>
      <protection locked="0"/>
    </xf>
    <xf numFmtId="0" fontId="43" fillId="8" borderId="10" xfId="1" applyFont="1" applyFill="1" applyBorder="1" applyAlignment="1" applyProtection="1">
      <alignment horizontal="center" vertical="center"/>
      <protection locked="0"/>
    </xf>
    <xf numFmtId="0" fontId="43" fillId="8" borderId="13" xfId="1" applyFont="1" applyFill="1" applyBorder="1" applyAlignment="1" applyProtection="1">
      <alignment horizontal="center" vertical="center"/>
      <protection locked="0"/>
    </xf>
    <xf numFmtId="0" fontId="43" fillId="8" borderId="16" xfId="1" applyFont="1" applyFill="1" applyBorder="1" applyAlignment="1" applyProtection="1">
      <alignment horizontal="center" vertical="center"/>
      <protection locked="0"/>
    </xf>
    <xf numFmtId="0" fontId="43" fillId="8" borderId="11" xfId="1" applyFont="1" applyFill="1" applyBorder="1" applyAlignment="1" applyProtection="1">
      <alignment horizontal="center" vertical="center"/>
      <protection locked="0"/>
    </xf>
    <xf numFmtId="0" fontId="4" fillId="0" borderId="60" xfId="1" applyFont="1" applyBorder="1" applyAlignment="1">
      <alignment horizontal="right"/>
    </xf>
    <xf numFmtId="0" fontId="4" fillId="0" borderId="0" xfId="1" applyFont="1" applyAlignment="1">
      <alignment horizontal="right"/>
    </xf>
    <xf numFmtId="14" fontId="32" fillId="8" borderId="24" xfId="1" applyNumberFormat="1" applyFont="1" applyFill="1" applyBorder="1" applyAlignment="1" applyProtection="1">
      <alignment horizontal="left" vertical="center"/>
      <protection locked="0"/>
    </xf>
    <xf numFmtId="14" fontId="32" fillId="8" borderId="0" xfId="1" applyNumberFormat="1" applyFont="1" applyFill="1" applyAlignment="1" applyProtection="1">
      <alignment horizontal="left" vertical="center"/>
      <protection locked="0"/>
    </xf>
    <xf numFmtId="14" fontId="32" fillId="8" borderId="38" xfId="1" applyNumberFormat="1" applyFont="1" applyFill="1" applyBorder="1" applyAlignment="1" applyProtection="1">
      <alignment horizontal="left" vertical="center"/>
      <protection locked="0"/>
    </xf>
    <xf numFmtId="14" fontId="32" fillId="8" borderId="32" xfId="1" applyNumberFormat="1" applyFont="1" applyFill="1" applyBorder="1" applyAlignment="1" applyProtection="1">
      <alignment horizontal="left" vertical="center"/>
      <protection locked="0"/>
    </xf>
    <xf numFmtId="14" fontId="32" fillId="8" borderId="29" xfId="1" applyNumberFormat="1" applyFont="1" applyFill="1" applyBorder="1" applyAlignment="1" applyProtection="1">
      <alignment horizontal="left" vertical="center"/>
      <protection locked="0"/>
    </xf>
    <xf numFmtId="14" fontId="32" fillId="8" borderId="33" xfId="1" applyNumberFormat="1" applyFont="1" applyFill="1" applyBorder="1" applyAlignment="1" applyProtection="1">
      <alignment horizontal="left" vertical="center"/>
      <protection locked="0"/>
    </xf>
    <xf numFmtId="167" fontId="32" fillId="8" borderId="24" xfId="1" applyNumberFormat="1" applyFont="1" applyFill="1" applyBorder="1" applyAlignment="1" applyProtection="1">
      <alignment horizontal="left" vertical="center"/>
      <protection locked="0"/>
    </xf>
    <xf numFmtId="167" fontId="32" fillId="8" borderId="0" xfId="1" applyNumberFormat="1" applyFont="1" applyFill="1" applyAlignment="1" applyProtection="1">
      <alignment horizontal="left" vertical="center"/>
      <protection locked="0"/>
    </xf>
    <xf numFmtId="167" fontId="32" fillId="8" borderId="25" xfId="1" applyNumberFormat="1" applyFont="1" applyFill="1" applyBorder="1" applyAlignment="1" applyProtection="1">
      <alignment horizontal="left" vertical="center"/>
      <protection locked="0"/>
    </xf>
    <xf numFmtId="167" fontId="32" fillId="8" borderId="32" xfId="1" applyNumberFormat="1" applyFont="1" applyFill="1" applyBorder="1" applyAlignment="1" applyProtection="1">
      <alignment horizontal="left" vertical="center"/>
      <protection locked="0"/>
    </xf>
    <xf numFmtId="167" fontId="32" fillId="8" borderId="29" xfId="1" applyNumberFormat="1" applyFont="1" applyFill="1" applyBorder="1" applyAlignment="1" applyProtection="1">
      <alignment horizontal="left" vertical="center"/>
      <protection locked="0"/>
    </xf>
    <xf numFmtId="167" fontId="32" fillId="8" borderId="31" xfId="1" applyNumberFormat="1" applyFont="1" applyFill="1" applyBorder="1" applyAlignment="1" applyProtection="1">
      <alignment horizontal="left" vertical="center"/>
      <protection locked="0"/>
    </xf>
    <xf numFmtId="0" fontId="32" fillId="8" borderId="60" xfId="1" applyFont="1" applyFill="1" applyBorder="1" applyAlignment="1" applyProtection="1">
      <alignment horizontal="left" vertical="center"/>
      <protection locked="0"/>
    </xf>
    <xf numFmtId="0" fontId="32" fillId="8" borderId="0" xfId="1" applyFont="1" applyFill="1" applyAlignment="1" applyProtection="1">
      <alignment horizontal="left" vertical="center"/>
      <protection locked="0"/>
    </xf>
    <xf numFmtId="0" fontId="32" fillId="8" borderId="25" xfId="1" applyFont="1" applyFill="1" applyBorder="1" applyAlignment="1" applyProtection="1">
      <alignment horizontal="left" vertical="center"/>
      <protection locked="0"/>
    </xf>
    <xf numFmtId="0" fontId="32" fillId="8" borderId="67" xfId="1" applyFont="1" applyFill="1" applyBorder="1" applyAlignment="1" applyProtection="1">
      <alignment horizontal="left" vertical="center"/>
      <protection locked="0"/>
    </xf>
    <xf numFmtId="0" fontId="32" fillId="8" borderId="29" xfId="1" applyFont="1" applyFill="1" applyBorder="1" applyAlignment="1" applyProtection="1">
      <alignment horizontal="left" vertical="center"/>
      <protection locked="0"/>
    </xf>
    <xf numFmtId="0" fontId="32" fillId="8" borderId="31" xfId="1" applyFont="1" applyFill="1" applyBorder="1" applyAlignment="1" applyProtection="1">
      <alignment horizontal="left" vertical="center"/>
      <protection locked="0"/>
    </xf>
    <xf numFmtId="2" fontId="31" fillId="0" borderId="17" xfId="1" applyNumberFormat="1" applyFont="1" applyBorder="1" applyAlignment="1">
      <alignment horizontal="center" vertical="center"/>
    </xf>
    <xf numFmtId="2" fontId="31" fillId="0" borderId="15" xfId="1" applyNumberFormat="1" applyFont="1" applyBorder="1" applyAlignment="1">
      <alignment horizontal="center" vertical="center"/>
    </xf>
    <xf numFmtId="2" fontId="31" fillId="0" borderId="64" xfId="1" applyNumberFormat="1" applyFont="1" applyBorder="1" applyAlignment="1">
      <alignment horizontal="center" vertical="center"/>
    </xf>
    <xf numFmtId="2" fontId="31" fillId="0" borderId="12" xfId="1" applyNumberFormat="1" applyFont="1" applyBorder="1" applyAlignment="1">
      <alignment horizontal="center" vertical="center"/>
    </xf>
    <xf numFmtId="2" fontId="31" fillId="0" borderId="10" xfId="1" applyNumberFormat="1" applyFont="1" applyBorder="1" applyAlignment="1">
      <alignment horizontal="center" vertical="center"/>
    </xf>
    <xf numFmtId="2" fontId="31" fillId="0" borderId="71" xfId="1" applyNumberFormat="1" applyFont="1" applyBorder="1" applyAlignment="1">
      <alignment horizontal="center" vertical="center"/>
    </xf>
    <xf numFmtId="0" fontId="9" fillId="0" borderId="15" xfId="1" applyFont="1" applyBorder="1" applyAlignment="1">
      <alignment horizontal="right" vertical="center"/>
    </xf>
    <xf numFmtId="0" fontId="9" fillId="0" borderId="10" xfId="1" applyFont="1" applyBorder="1" applyAlignment="1">
      <alignment horizontal="right" vertical="center"/>
    </xf>
    <xf numFmtId="2" fontId="31" fillId="0" borderId="16" xfId="1" applyNumberFormat="1" applyFont="1" applyBorder="1" applyAlignment="1">
      <alignment horizontal="center" vertical="center"/>
    </xf>
    <xf numFmtId="2" fontId="31" fillId="0" borderId="11" xfId="1" applyNumberFormat="1" applyFont="1" applyBorder="1" applyAlignment="1">
      <alignment horizontal="center" vertical="center"/>
    </xf>
    <xf numFmtId="0" fontId="4" fillId="0" borderId="15" xfId="1" applyFont="1" applyBorder="1" applyAlignment="1">
      <alignment horizontal="right" vertical="center"/>
    </xf>
    <xf numFmtId="0" fontId="4" fillId="0" borderId="0" xfId="1" applyFont="1" applyAlignment="1">
      <alignment horizontal="right" vertical="center"/>
    </xf>
    <xf numFmtId="164" fontId="32" fillId="0" borderId="17" xfId="1" applyNumberFormat="1" applyFont="1" applyBorder="1" applyAlignment="1">
      <alignment horizontal="center" vertical="center"/>
    </xf>
    <xf numFmtId="164" fontId="32" fillId="0" borderId="15" xfId="1" applyNumberFormat="1" applyFont="1" applyBorder="1" applyAlignment="1">
      <alignment horizontal="center" vertical="center"/>
    </xf>
    <xf numFmtId="164" fontId="32" fillId="0" borderId="16" xfId="1" applyNumberFormat="1" applyFont="1" applyBorder="1" applyAlignment="1">
      <alignment horizontal="center" vertical="center"/>
    </xf>
    <xf numFmtId="164" fontId="32" fillId="0" borderId="12" xfId="1" applyNumberFormat="1" applyFont="1" applyBorder="1" applyAlignment="1">
      <alignment horizontal="center" vertical="center"/>
    </xf>
    <xf numFmtId="164" fontId="32" fillId="0" borderId="10" xfId="1" applyNumberFormat="1" applyFont="1" applyBorder="1" applyAlignment="1">
      <alignment horizontal="center" vertical="center"/>
    </xf>
    <xf numFmtId="164" fontId="32" fillId="0" borderId="11" xfId="1" applyNumberFormat="1" applyFont="1" applyBorder="1" applyAlignment="1">
      <alignment horizontal="center" vertical="center"/>
    </xf>
    <xf numFmtId="165" fontId="43" fillId="9" borderId="106" xfId="1" applyNumberFormat="1" applyFont="1" applyFill="1" applyBorder="1" applyAlignment="1" applyProtection="1">
      <alignment horizontal="center" vertical="center"/>
      <protection locked="0"/>
    </xf>
    <xf numFmtId="165" fontId="43" fillId="9" borderId="107" xfId="1" applyNumberFormat="1" applyFont="1" applyFill="1" applyBorder="1" applyAlignment="1" applyProtection="1">
      <alignment horizontal="center" vertical="center"/>
      <protection locked="0"/>
    </xf>
    <xf numFmtId="14" fontId="32" fillId="10" borderId="26" xfId="1" applyNumberFormat="1" applyFont="1" applyFill="1" applyBorder="1" applyAlignment="1" applyProtection="1">
      <alignment horizontal="left" vertical="center"/>
      <protection locked="0"/>
    </xf>
    <xf numFmtId="14" fontId="32" fillId="10" borderId="0" xfId="1" applyNumberFormat="1" applyFont="1" applyFill="1" applyAlignment="1" applyProtection="1">
      <alignment horizontal="left" vertical="center"/>
      <protection locked="0"/>
    </xf>
    <xf numFmtId="14" fontId="32" fillId="10" borderId="65" xfId="1" applyNumberFormat="1" applyFont="1" applyFill="1" applyBorder="1" applyAlignment="1" applyProtection="1">
      <alignment horizontal="left" vertical="center"/>
      <protection locked="0"/>
    </xf>
    <xf numFmtId="14" fontId="32" fillId="10" borderId="28" xfId="1" applyNumberFormat="1" applyFont="1" applyFill="1" applyBorder="1" applyAlignment="1" applyProtection="1">
      <alignment horizontal="left" vertical="center"/>
      <protection locked="0"/>
    </xf>
    <xf numFmtId="14" fontId="32" fillId="10" borderId="29" xfId="1" applyNumberFormat="1" applyFont="1" applyFill="1" applyBorder="1" applyAlignment="1" applyProtection="1">
      <alignment horizontal="left" vertical="center"/>
      <protection locked="0"/>
    </xf>
    <xf numFmtId="14" fontId="32" fillId="10" borderId="72" xfId="1" applyNumberFormat="1" applyFont="1" applyFill="1" applyBorder="1" applyAlignment="1" applyProtection="1">
      <alignment horizontal="left" vertical="center"/>
      <protection locked="0"/>
    </xf>
    <xf numFmtId="167" fontId="32" fillId="10" borderId="24" xfId="1" applyNumberFormat="1" applyFont="1" applyFill="1" applyBorder="1" applyAlignment="1" applyProtection="1">
      <alignment horizontal="left" vertical="center"/>
      <protection locked="0"/>
    </xf>
    <xf numFmtId="167" fontId="32" fillId="10" borderId="0" xfId="1" applyNumberFormat="1" applyFont="1" applyFill="1" applyAlignment="1" applyProtection="1">
      <alignment horizontal="left" vertical="center"/>
      <protection locked="0"/>
    </xf>
    <xf numFmtId="167" fontId="32" fillId="10" borderId="38" xfId="1" applyNumberFormat="1" applyFont="1" applyFill="1" applyBorder="1" applyAlignment="1" applyProtection="1">
      <alignment horizontal="left" vertical="center"/>
      <protection locked="0"/>
    </xf>
    <xf numFmtId="167" fontId="32" fillId="10" borderId="32" xfId="1" applyNumberFormat="1" applyFont="1" applyFill="1" applyBorder="1" applyAlignment="1" applyProtection="1">
      <alignment horizontal="left" vertical="center"/>
      <protection locked="0"/>
    </xf>
    <xf numFmtId="167" fontId="32" fillId="10" borderId="29" xfId="1" applyNumberFormat="1" applyFont="1" applyFill="1" applyBorder="1" applyAlignment="1" applyProtection="1">
      <alignment horizontal="left" vertical="center"/>
      <protection locked="0"/>
    </xf>
    <xf numFmtId="167" fontId="32" fillId="10" borderId="33" xfId="1" applyNumberFormat="1" applyFont="1" applyFill="1" applyBorder="1" applyAlignment="1" applyProtection="1">
      <alignment horizontal="left" vertical="center"/>
      <protection locked="0"/>
    </xf>
    <xf numFmtId="0" fontId="32" fillId="10" borderId="26" xfId="1" applyFont="1" applyFill="1" applyBorder="1" applyAlignment="1" applyProtection="1">
      <alignment horizontal="left" vertical="center"/>
      <protection locked="0"/>
    </xf>
    <xf numFmtId="0" fontId="32" fillId="10" borderId="0" xfId="1" applyFont="1" applyFill="1" applyAlignment="1" applyProtection="1">
      <alignment horizontal="left" vertical="center"/>
      <protection locked="0"/>
    </xf>
    <xf numFmtId="0" fontId="32" fillId="10" borderId="25" xfId="1" applyFont="1" applyFill="1" applyBorder="1" applyAlignment="1" applyProtection="1">
      <alignment horizontal="left" vertical="center"/>
      <protection locked="0"/>
    </xf>
    <xf numFmtId="0" fontId="32" fillId="10" borderId="28" xfId="1" applyFont="1" applyFill="1" applyBorder="1" applyAlignment="1" applyProtection="1">
      <alignment horizontal="left" vertical="center"/>
      <protection locked="0"/>
    </xf>
    <xf numFmtId="0" fontId="32" fillId="10" borderId="29" xfId="1" applyFont="1" applyFill="1" applyBorder="1" applyAlignment="1" applyProtection="1">
      <alignment horizontal="left" vertical="center"/>
      <protection locked="0"/>
    </xf>
    <xf numFmtId="0" fontId="32" fillId="10" borderId="31" xfId="1" applyFont="1" applyFill="1" applyBorder="1" applyAlignment="1" applyProtection="1">
      <alignment horizontal="left" vertical="center"/>
      <protection locked="0"/>
    </xf>
    <xf numFmtId="0" fontId="2" fillId="0" borderId="62" xfId="1" applyBorder="1" applyAlignment="1">
      <alignment horizontal="right" vertical="center"/>
    </xf>
    <xf numFmtId="0" fontId="2" fillId="0" borderId="15" xfId="1" applyBorder="1" applyAlignment="1">
      <alignment horizontal="right" vertical="center"/>
    </xf>
    <xf numFmtId="0" fontId="2" fillId="0" borderId="16" xfId="1" applyBorder="1" applyAlignment="1">
      <alignment horizontal="right" vertical="center"/>
    </xf>
    <xf numFmtId="0" fontId="2" fillId="0" borderId="61" xfId="1" applyBorder="1" applyAlignment="1">
      <alignment horizontal="right" vertical="center"/>
    </xf>
    <xf numFmtId="0" fontId="2" fillId="0" borderId="10" xfId="1" applyBorder="1" applyAlignment="1">
      <alignment horizontal="right" vertical="center"/>
    </xf>
    <xf numFmtId="0" fontId="2" fillId="0" borderId="11" xfId="1" applyBorder="1" applyAlignment="1">
      <alignment horizontal="right" vertical="center"/>
    </xf>
    <xf numFmtId="0" fontId="9" fillId="0" borderId="14" xfId="1" applyFont="1" applyBorder="1" applyAlignment="1">
      <alignment horizontal="right" vertical="center"/>
    </xf>
    <xf numFmtId="0" fontId="9" fillId="0" borderId="9" xfId="1" applyFont="1" applyBorder="1" applyAlignment="1">
      <alignment horizontal="right" vertical="center"/>
    </xf>
    <xf numFmtId="0" fontId="11" fillId="0" borderId="26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65" xfId="1" applyFont="1" applyBorder="1" applyAlignment="1">
      <alignment horizontal="center" vertical="center" wrapText="1"/>
    </xf>
    <xf numFmtId="0" fontId="11" fillId="0" borderId="19" xfId="1" applyFont="1" applyBorder="1" applyAlignment="1">
      <alignment horizontal="center" vertical="center" wrapText="1"/>
    </xf>
    <xf numFmtId="0" fontId="11" fillId="0" borderId="20" xfId="1" applyFont="1" applyBorder="1" applyAlignment="1">
      <alignment horizontal="center" vertical="center" wrapText="1"/>
    </xf>
    <xf numFmtId="0" fontId="11" fillId="0" borderId="66" xfId="1" applyFont="1" applyBorder="1" applyAlignment="1">
      <alignment horizontal="center" vertical="center" wrapText="1"/>
    </xf>
    <xf numFmtId="2" fontId="9" fillId="2" borderId="15" xfId="1" applyNumberFormat="1" applyFont="1" applyFill="1" applyBorder="1" applyAlignment="1">
      <alignment horizontal="center" vertical="center"/>
    </xf>
    <xf numFmtId="2" fontId="33" fillId="2" borderId="15" xfId="1" applyNumberFormat="1" applyFont="1" applyFill="1" applyBorder="1" applyAlignment="1">
      <alignment horizontal="center"/>
    </xf>
    <xf numFmtId="2" fontId="44" fillId="2" borderId="15" xfId="1" applyNumberFormat="1" applyFont="1" applyFill="1" applyBorder="1" applyAlignment="1">
      <alignment horizontal="center" vertical="center"/>
    </xf>
    <xf numFmtId="0" fontId="33" fillId="0" borderId="15" xfId="1" applyFont="1" applyBorder="1" applyAlignment="1">
      <alignment horizontal="center" vertical="center" wrapText="1"/>
    </xf>
    <xf numFmtId="0" fontId="33" fillId="0" borderId="64" xfId="1" applyFont="1" applyBorder="1" applyAlignment="1">
      <alignment horizontal="center" vertical="center" wrapText="1"/>
    </xf>
    <xf numFmtId="0" fontId="4" fillId="0" borderId="14" xfId="1" applyFont="1" applyBorder="1" applyAlignment="1">
      <alignment horizontal="right" vertical="center"/>
    </xf>
    <xf numFmtId="0" fontId="4" fillId="0" borderId="26" xfId="1" applyFont="1" applyBorder="1" applyAlignment="1">
      <alignment horizontal="right" vertical="center"/>
    </xf>
    <xf numFmtId="0" fontId="11" fillId="3" borderId="77" xfId="1" applyFont="1" applyFill="1" applyBorder="1" applyAlignment="1">
      <alignment horizontal="right" vertical="center"/>
    </xf>
    <xf numFmtId="0" fontId="11" fillId="3" borderId="75" xfId="1" applyFont="1" applyFill="1" applyBorder="1" applyAlignment="1">
      <alignment horizontal="right" vertical="center"/>
    </xf>
    <xf numFmtId="0" fontId="9" fillId="0" borderId="17" xfId="1" applyFont="1" applyBorder="1" applyAlignment="1">
      <alignment horizontal="right" vertical="center"/>
    </xf>
    <xf numFmtId="0" fontId="9" fillId="0" borderId="12" xfId="1" applyFont="1" applyBorder="1" applyAlignment="1">
      <alignment horizontal="right" vertical="center"/>
    </xf>
    <xf numFmtId="0" fontId="3" fillId="0" borderId="46" xfId="1" applyFont="1" applyBorder="1" applyAlignment="1">
      <alignment horizontal="center" vertical="center"/>
    </xf>
    <xf numFmtId="0" fontId="43" fillId="9" borderId="106" xfId="1" applyFont="1" applyFill="1" applyBorder="1" applyAlignment="1" applyProtection="1">
      <alignment horizontal="center" vertical="center"/>
      <protection locked="0"/>
    </xf>
    <xf numFmtId="0" fontId="43" fillId="9" borderId="107" xfId="1" applyFont="1" applyFill="1" applyBorder="1" applyAlignment="1" applyProtection="1">
      <alignment horizontal="center" vertical="center"/>
      <protection locked="0"/>
    </xf>
    <xf numFmtId="0" fontId="2" fillId="0" borderId="62" xfId="1" applyBorder="1" applyAlignment="1">
      <alignment horizontal="right"/>
    </xf>
    <xf numFmtId="0" fontId="2" fillId="0" borderId="15" xfId="1" applyBorder="1" applyAlignment="1">
      <alignment horizontal="right"/>
    </xf>
    <xf numFmtId="0" fontId="2" fillId="0" borderId="16" xfId="1" applyBorder="1" applyAlignment="1">
      <alignment horizontal="right"/>
    </xf>
    <xf numFmtId="0" fontId="2" fillId="0" borderId="61" xfId="1" applyBorder="1" applyAlignment="1">
      <alignment horizontal="right"/>
    </xf>
    <xf numFmtId="0" fontId="2" fillId="0" borderId="10" xfId="1" applyBorder="1" applyAlignment="1">
      <alignment horizontal="right"/>
    </xf>
    <xf numFmtId="0" fontId="2" fillId="0" borderId="11" xfId="1" applyBorder="1" applyAlignment="1">
      <alignment horizontal="right"/>
    </xf>
    <xf numFmtId="0" fontId="21" fillId="0" borderId="15" xfId="1" applyFont="1" applyBorder="1" applyAlignment="1">
      <alignment horizontal="center" vertical="center"/>
    </xf>
    <xf numFmtId="0" fontId="21" fillId="0" borderId="64" xfId="1" applyFont="1" applyBorder="1" applyAlignment="1">
      <alignment horizontal="center" vertical="center"/>
    </xf>
    <xf numFmtId="0" fontId="21" fillId="0" borderId="0" xfId="1" applyFont="1" applyAlignment="1">
      <alignment horizontal="center" vertical="center"/>
    </xf>
    <xf numFmtId="0" fontId="21" fillId="0" borderId="65" xfId="1" applyFont="1" applyBorder="1" applyAlignment="1">
      <alignment horizontal="center" vertical="center"/>
    </xf>
    <xf numFmtId="165" fontId="21" fillId="0" borderId="17" xfId="1" applyNumberFormat="1" applyFont="1" applyBorder="1" applyAlignment="1">
      <alignment horizontal="center" vertical="center"/>
    </xf>
    <xf numFmtId="165" fontId="21" fillId="0" borderId="15" xfId="1" applyNumberFormat="1" applyFont="1" applyBorder="1" applyAlignment="1">
      <alignment horizontal="center" vertical="center"/>
    </xf>
    <xf numFmtId="165" fontId="21" fillId="0" borderId="16" xfId="1" applyNumberFormat="1" applyFont="1" applyBorder="1" applyAlignment="1">
      <alignment horizontal="center" vertical="center"/>
    </xf>
    <xf numFmtId="165" fontId="21" fillId="0" borderId="12" xfId="1" applyNumberFormat="1" applyFont="1" applyBorder="1" applyAlignment="1">
      <alignment horizontal="center" vertical="center"/>
    </xf>
    <xf numFmtId="165" fontId="21" fillId="0" borderId="10" xfId="1" applyNumberFormat="1" applyFont="1" applyBorder="1" applyAlignment="1">
      <alignment horizontal="center" vertical="center"/>
    </xf>
    <xf numFmtId="165" fontId="21" fillId="0" borderId="11" xfId="1" applyNumberFormat="1" applyFont="1" applyBorder="1" applyAlignment="1">
      <alignment horizontal="center" vertical="center"/>
    </xf>
    <xf numFmtId="0" fontId="21" fillId="0" borderId="17" xfId="1" applyFont="1" applyBorder="1" applyAlignment="1">
      <alignment horizontal="center" vertical="center"/>
    </xf>
    <xf numFmtId="0" fontId="21" fillId="0" borderId="16" xfId="1" applyFont="1" applyBorder="1" applyAlignment="1">
      <alignment horizontal="center" vertical="center"/>
    </xf>
    <xf numFmtId="0" fontId="21" fillId="0" borderId="12" xfId="1" applyFont="1" applyBorder="1" applyAlignment="1">
      <alignment horizontal="center" vertical="center"/>
    </xf>
    <xf numFmtId="0" fontId="21" fillId="0" borderId="10" xfId="1" applyFont="1" applyBorder="1" applyAlignment="1">
      <alignment horizontal="center" vertical="center"/>
    </xf>
    <xf numFmtId="0" fontId="21" fillId="0" borderId="11" xfId="1" applyFont="1" applyBorder="1" applyAlignment="1">
      <alignment horizontal="center" vertical="center"/>
    </xf>
    <xf numFmtId="0" fontId="21" fillId="0" borderId="15" xfId="1" applyFont="1" applyBorder="1" applyAlignment="1">
      <alignment horizontal="center" vertical="center" wrapText="1"/>
    </xf>
    <xf numFmtId="0" fontId="21" fillId="0" borderId="0" xfId="1" applyFont="1" applyAlignment="1">
      <alignment horizontal="center" vertical="center" wrapText="1"/>
    </xf>
    <xf numFmtId="0" fontId="3" fillId="0" borderId="16" xfId="1" applyFont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43" fillId="7" borderId="15" xfId="1" applyFont="1" applyFill="1" applyBorder="1" applyAlignment="1" applyProtection="1">
      <alignment horizontal="center" vertical="center"/>
      <protection locked="0"/>
    </xf>
    <xf numFmtId="0" fontId="43" fillId="7" borderId="10" xfId="1" applyFont="1" applyFill="1" applyBorder="1" applyAlignment="1" applyProtection="1">
      <alignment horizontal="center" vertical="center"/>
      <protection locked="0"/>
    </xf>
    <xf numFmtId="0" fontId="4" fillId="0" borderId="16" xfId="1" applyFont="1" applyBorder="1" applyAlignment="1">
      <alignment horizontal="right" vertical="center"/>
    </xf>
    <xf numFmtId="0" fontId="4" fillId="0" borderId="9" xfId="1" applyFont="1" applyBorder="1" applyAlignment="1">
      <alignment horizontal="right" vertical="center"/>
    </xf>
    <xf numFmtId="0" fontId="4" fillId="0" borderId="10" xfId="1" applyFont="1" applyBorder="1" applyAlignment="1">
      <alignment horizontal="right" vertical="center"/>
    </xf>
    <xf numFmtId="0" fontId="4" fillId="0" borderId="11" xfId="1" applyFont="1" applyBorder="1" applyAlignment="1">
      <alignment horizontal="right" vertical="center"/>
    </xf>
    <xf numFmtId="164" fontId="2" fillId="6" borderId="17" xfId="1" applyNumberFormat="1" applyFill="1" applyBorder="1" applyAlignment="1">
      <alignment horizontal="center" vertical="center"/>
    </xf>
    <xf numFmtId="164" fontId="2" fillId="6" borderId="15" xfId="1" applyNumberFormat="1" applyFill="1" applyBorder="1" applyAlignment="1">
      <alignment horizontal="center" vertical="center"/>
    </xf>
    <xf numFmtId="164" fontId="2" fillId="6" borderId="64" xfId="1" applyNumberFormat="1" applyFill="1" applyBorder="1" applyAlignment="1">
      <alignment horizontal="center" vertical="center"/>
    </xf>
    <xf numFmtId="164" fontId="2" fillId="6" borderId="12" xfId="1" applyNumberFormat="1" applyFill="1" applyBorder="1" applyAlignment="1">
      <alignment horizontal="center" vertical="center"/>
    </xf>
    <xf numFmtId="164" fontId="2" fillId="6" borderId="10" xfId="1" applyNumberFormat="1" applyFill="1" applyBorder="1" applyAlignment="1">
      <alignment horizontal="center" vertical="center"/>
    </xf>
    <xf numFmtId="164" fontId="2" fillId="6" borderId="71" xfId="1" applyNumberFormat="1" applyFill="1" applyBorder="1" applyAlignment="1">
      <alignment horizontal="center" vertical="center"/>
    </xf>
    <xf numFmtId="0" fontId="43" fillId="7" borderId="17" xfId="1" applyFont="1" applyFill="1" applyBorder="1" applyAlignment="1" applyProtection="1">
      <alignment horizontal="center" vertical="center"/>
      <protection locked="0"/>
    </xf>
    <xf numFmtId="0" fontId="43" fillId="7" borderId="16" xfId="1" applyFont="1" applyFill="1" applyBorder="1" applyAlignment="1" applyProtection="1">
      <alignment horizontal="center" vertical="center"/>
      <protection locked="0"/>
    </xf>
    <xf numFmtId="0" fontId="43" fillId="7" borderId="12" xfId="1" applyFont="1" applyFill="1" applyBorder="1" applyAlignment="1" applyProtection="1">
      <alignment horizontal="center" vertical="center"/>
      <protection locked="0"/>
    </xf>
    <xf numFmtId="0" fontId="43" fillId="7" borderId="11" xfId="1" applyFont="1" applyFill="1" applyBorder="1" applyAlignment="1" applyProtection="1">
      <alignment horizontal="center" vertical="center"/>
      <protection locked="0"/>
    </xf>
    <xf numFmtId="0" fontId="4" fillId="0" borderId="15" xfId="1" applyFont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165" fontId="43" fillId="7" borderId="17" xfId="1" applyNumberFormat="1" applyFont="1" applyFill="1" applyBorder="1" applyAlignment="1" applyProtection="1">
      <alignment horizontal="center" vertical="center"/>
      <protection locked="0"/>
    </xf>
    <xf numFmtId="165" fontId="43" fillId="7" borderId="15" xfId="1" applyNumberFormat="1" applyFont="1" applyFill="1" applyBorder="1" applyAlignment="1" applyProtection="1">
      <alignment horizontal="center" vertical="center"/>
      <protection locked="0"/>
    </xf>
    <xf numFmtId="165" fontId="43" fillId="7" borderId="16" xfId="1" applyNumberFormat="1" applyFont="1" applyFill="1" applyBorder="1" applyAlignment="1" applyProtection="1">
      <alignment horizontal="center" vertical="center"/>
      <protection locked="0"/>
    </xf>
    <xf numFmtId="165" fontId="43" fillId="7" borderId="12" xfId="1" applyNumberFormat="1" applyFont="1" applyFill="1" applyBorder="1" applyAlignment="1" applyProtection="1">
      <alignment horizontal="center" vertical="center"/>
      <protection locked="0"/>
    </xf>
    <xf numFmtId="165" fontId="43" fillId="7" borderId="10" xfId="1" applyNumberFormat="1" applyFont="1" applyFill="1" applyBorder="1" applyAlignment="1" applyProtection="1">
      <alignment horizontal="center" vertical="center"/>
      <protection locked="0"/>
    </xf>
    <xf numFmtId="165" fontId="43" fillId="7" borderId="11" xfId="1" applyNumberFormat="1" applyFont="1" applyFill="1" applyBorder="1" applyAlignment="1" applyProtection="1">
      <alignment horizontal="center" vertical="center"/>
      <protection locked="0"/>
    </xf>
    <xf numFmtId="2" fontId="32" fillId="0" borderId="17" xfId="1" applyNumberFormat="1" applyFont="1" applyBorder="1" applyAlignment="1">
      <alignment horizontal="center" vertical="center"/>
    </xf>
    <xf numFmtId="2" fontId="32" fillId="0" borderId="64" xfId="1" applyNumberFormat="1" applyFont="1" applyBorder="1" applyAlignment="1">
      <alignment horizontal="center" vertical="center"/>
    </xf>
    <xf numFmtId="2" fontId="32" fillId="0" borderId="12" xfId="1" applyNumberFormat="1" applyFont="1" applyBorder="1" applyAlignment="1">
      <alignment horizontal="center" vertical="center"/>
    </xf>
    <xf numFmtId="2" fontId="32" fillId="0" borderId="10" xfId="1" applyNumberFormat="1" applyFont="1" applyBorder="1" applyAlignment="1">
      <alignment horizontal="center" vertical="center"/>
    </xf>
    <xf numFmtId="2" fontId="32" fillId="0" borderId="71" xfId="1" applyNumberFormat="1" applyFont="1" applyBorder="1" applyAlignment="1">
      <alignment horizontal="center" vertical="center"/>
    </xf>
    <xf numFmtId="2" fontId="43" fillId="10" borderId="17" xfId="1" applyNumberFormat="1" applyFont="1" applyFill="1" applyBorder="1" applyAlignment="1" applyProtection="1">
      <alignment horizontal="center" vertical="center"/>
      <protection locked="0"/>
    </xf>
    <xf numFmtId="2" fontId="43" fillId="10" borderId="15" xfId="1" applyNumberFormat="1" applyFont="1" applyFill="1" applyBorder="1" applyAlignment="1" applyProtection="1">
      <alignment horizontal="center" vertical="center"/>
      <protection locked="0"/>
    </xf>
    <xf numFmtId="2" fontId="43" fillId="10" borderId="16" xfId="1" applyNumberFormat="1" applyFont="1" applyFill="1" applyBorder="1" applyAlignment="1" applyProtection="1">
      <alignment horizontal="center" vertical="center"/>
      <protection locked="0"/>
    </xf>
    <xf numFmtId="2" fontId="43" fillId="10" borderId="12" xfId="1" applyNumberFormat="1" applyFont="1" applyFill="1" applyBorder="1" applyAlignment="1" applyProtection="1">
      <alignment horizontal="center" vertical="center"/>
      <protection locked="0"/>
    </xf>
    <xf numFmtId="2" fontId="43" fillId="10" borderId="10" xfId="1" applyNumberFormat="1" applyFont="1" applyFill="1" applyBorder="1" applyAlignment="1" applyProtection="1">
      <alignment horizontal="center" vertical="center"/>
      <protection locked="0"/>
    </xf>
    <xf numFmtId="2" fontId="43" fillId="10" borderId="11" xfId="1" applyNumberFormat="1" applyFont="1" applyFill="1" applyBorder="1" applyAlignment="1" applyProtection="1">
      <alignment horizontal="center" vertical="center"/>
      <protection locked="0"/>
    </xf>
    <xf numFmtId="165" fontId="43" fillId="3" borderId="17" xfId="1" applyNumberFormat="1" applyFont="1" applyFill="1" applyBorder="1" applyAlignment="1" applyProtection="1">
      <alignment horizontal="center" vertical="center"/>
      <protection locked="0"/>
    </xf>
    <xf numFmtId="165" fontId="43" fillId="3" borderId="15" xfId="1" applyNumberFormat="1" applyFont="1" applyFill="1" applyBorder="1" applyAlignment="1" applyProtection="1">
      <alignment horizontal="center" vertical="center"/>
      <protection locked="0"/>
    </xf>
    <xf numFmtId="165" fontId="43" fillId="3" borderId="16" xfId="1" applyNumberFormat="1" applyFont="1" applyFill="1" applyBorder="1" applyAlignment="1" applyProtection="1">
      <alignment horizontal="center" vertical="center"/>
      <protection locked="0"/>
    </xf>
    <xf numFmtId="165" fontId="43" fillId="3" borderId="24" xfId="1" applyNumberFormat="1" applyFont="1" applyFill="1" applyBorder="1" applyAlignment="1" applyProtection="1">
      <alignment horizontal="center" vertical="center"/>
      <protection locked="0"/>
    </xf>
    <xf numFmtId="165" fontId="43" fillId="3" borderId="0" xfId="1" applyNumberFormat="1" applyFont="1" applyFill="1" applyAlignment="1" applyProtection="1">
      <alignment horizontal="center" vertical="center"/>
      <protection locked="0"/>
    </xf>
    <xf numFmtId="165" fontId="43" fillId="3" borderId="25" xfId="1" applyNumberFormat="1" applyFont="1" applyFill="1" applyBorder="1" applyAlignment="1" applyProtection="1">
      <alignment horizontal="center" vertical="center"/>
      <protection locked="0"/>
    </xf>
    <xf numFmtId="0" fontId="4" fillId="0" borderId="62" xfId="1" applyFont="1" applyBorder="1" applyAlignment="1">
      <alignment horizontal="right" vertical="center"/>
    </xf>
    <xf numFmtId="0" fontId="4" fillId="0" borderId="60" xfId="1" applyFont="1" applyBorder="1" applyAlignment="1">
      <alignment horizontal="right" vertical="center"/>
    </xf>
    <xf numFmtId="164" fontId="30" fillId="0" borderId="17" xfId="1" applyNumberFormat="1" applyFont="1" applyBorder="1" applyAlignment="1">
      <alignment horizontal="center" vertical="center"/>
    </xf>
    <xf numFmtId="164" fontId="30" fillId="0" borderId="15" xfId="1" applyNumberFormat="1" applyFont="1" applyBorder="1" applyAlignment="1">
      <alignment horizontal="center" vertical="center"/>
    </xf>
    <xf numFmtId="164" fontId="30" fillId="0" borderId="18" xfId="1" applyNumberFormat="1" applyFont="1" applyBorder="1" applyAlignment="1">
      <alignment horizontal="center" vertical="center"/>
    </xf>
    <xf numFmtId="164" fontId="30" fillId="0" borderId="12" xfId="1" applyNumberFormat="1" applyFont="1" applyBorder="1" applyAlignment="1">
      <alignment horizontal="center" vertical="center"/>
    </xf>
    <xf numFmtId="164" fontId="30" fillId="0" borderId="10" xfId="1" applyNumberFormat="1" applyFont="1" applyBorder="1" applyAlignment="1">
      <alignment horizontal="center" vertical="center"/>
    </xf>
    <xf numFmtId="164" fontId="30" fillId="0" borderId="13" xfId="1" applyNumberFormat="1" applyFont="1" applyBorder="1" applyAlignment="1">
      <alignment horizontal="center" vertical="center"/>
    </xf>
    <xf numFmtId="14" fontId="32" fillId="3" borderId="24" xfId="1" applyNumberFormat="1" applyFont="1" applyFill="1" applyBorder="1" applyAlignment="1" applyProtection="1">
      <alignment horizontal="left" vertical="center"/>
      <protection locked="0"/>
    </xf>
    <xf numFmtId="14" fontId="32" fillId="3" borderId="0" xfId="1" applyNumberFormat="1" applyFont="1" applyFill="1" applyAlignment="1" applyProtection="1">
      <alignment horizontal="left" vertical="center"/>
      <protection locked="0"/>
    </xf>
    <xf numFmtId="14" fontId="32" fillId="3" borderId="38" xfId="1" applyNumberFormat="1" applyFont="1" applyFill="1" applyBorder="1" applyAlignment="1" applyProtection="1">
      <alignment horizontal="left" vertical="center"/>
      <protection locked="0"/>
    </xf>
    <xf numFmtId="14" fontId="32" fillId="3" borderId="32" xfId="1" applyNumberFormat="1" applyFont="1" applyFill="1" applyBorder="1" applyAlignment="1" applyProtection="1">
      <alignment horizontal="left" vertical="center"/>
      <protection locked="0"/>
    </xf>
    <xf numFmtId="14" fontId="32" fillId="3" borderId="29" xfId="1" applyNumberFormat="1" applyFont="1" applyFill="1" applyBorder="1" applyAlignment="1" applyProtection="1">
      <alignment horizontal="left" vertical="center"/>
      <protection locked="0"/>
    </xf>
    <xf numFmtId="14" fontId="32" fillId="3" borderId="33" xfId="1" applyNumberFormat="1" applyFont="1" applyFill="1" applyBorder="1" applyAlignment="1" applyProtection="1">
      <alignment horizontal="left" vertical="center"/>
      <protection locked="0"/>
    </xf>
    <xf numFmtId="167" fontId="32" fillId="3" borderId="24" xfId="1" applyNumberFormat="1" applyFont="1" applyFill="1" applyBorder="1" applyAlignment="1" applyProtection="1">
      <alignment horizontal="left" vertical="center"/>
      <protection locked="0"/>
    </xf>
    <xf numFmtId="167" fontId="32" fillId="3" borderId="0" xfId="1" applyNumberFormat="1" applyFont="1" applyFill="1" applyAlignment="1" applyProtection="1">
      <alignment horizontal="left" vertical="center"/>
      <protection locked="0"/>
    </xf>
    <xf numFmtId="167" fontId="32" fillId="3" borderId="25" xfId="1" applyNumberFormat="1" applyFont="1" applyFill="1" applyBorder="1" applyAlignment="1" applyProtection="1">
      <alignment horizontal="left" vertical="center"/>
      <protection locked="0"/>
    </xf>
    <xf numFmtId="167" fontId="32" fillId="3" borderId="32" xfId="1" applyNumberFormat="1" applyFont="1" applyFill="1" applyBorder="1" applyAlignment="1" applyProtection="1">
      <alignment horizontal="left" vertical="center"/>
      <protection locked="0"/>
    </xf>
    <xf numFmtId="167" fontId="32" fillId="3" borderId="29" xfId="1" applyNumberFormat="1" applyFont="1" applyFill="1" applyBorder="1" applyAlignment="1" applyProtection="1">
      <alignment horizontal="left" vertical="center"/>
      <protection locked="0"/>
    </xf>
    <xf numFmtId="167" fontId="32" fillId="3" borderId="31" xfId="1" applyNumberFormat="1" applyFont="1" applyFill="1" applyBorder="1" applyAlignment="1" applyProtection="1">
      <alignment horizontal="left" vertical="center"/>
      <protection locked="0"/>
    </xf>
    <xf numFmtId="0" fontId="32" fillId="3" borderId="60" xfId="1" applyFont="1" applyFill="1" applyBorder="1" applyAlignment="1" applyProtection="1">
      <alignment horizontal="left" vertical="center"/>
      <protection locked="0"/>
    </xf>
    <xf numFmtId="0" fontId="32" fillId="3" borderId="0" xfId="1" applyFont="1" applyFill="1" applyAlignment="1" applyProtection="1">
      <alignment horizontal="left" vertical="center"/>
      <protection locked="0"/>
    </xf>
    <xf numFmtId="0" fontId="32" fillId="3" borderId="25" xfId="1" applyFont="1" applyFill="1" applyBorder="1" applyAlignment="1" applyProtection="1">
      <alignment horizontal="left" vertical="center"/>
      <protection locked="0"/>
    </xf>
    <xf numFmtId="0" fontId="32" fillId="3" borderId="67" xfId="1" applyFont="1" applyFill="1" applyBorder="1" applyAlignment="1" applyProtection="1">
      <alignment horizontal="left" vertical="center"/>
      <protection locked="0"/>
    </xf>
    <xf numFmtId="0" fontId="32" fillId="3" borderId="29" xfId="1" applyFont="1" applyFill="1" applyBorder="1" applyAlignment="1" applyProtection="1">
      <alignment horizontal="left" vertical="center"/>
      <protection locked="0"/>
    </xf>
    <xf numFmtId="0" fontId="32" fillId="3" borderId="31" xfId="1" applyFont="1" applyFill="1" applyBorder="1" applyAlignment="1" applyProtection="1">
      <alignment horizontal="left" vertical="center"/>
      <protection locked="0"/>
    </xf>
    <xf numFmtId="1" fontId="32" fillId="10" borderId="24" xfId="1" applyNumberFormat="1" applyFont="1" applyFill="1" applyBorder="1" applyAlignment="1" applyProtection="1">
      <alignment horizontal="left" vertical="center"/>
      <protection locked="0"/>
    </xf>
    <xf numFmtId="1" fontId="32" fillId="10" borderId="0" xfId="1" applyNumberFormat="1" applyFont="1" applyFill="1" applyAlignment="1" applyProtection="1">
      <alignment horizontal="left" vertical="center"/>
      <protection locked="0"/>
    </xf>
    <xf numFmtId="1" fontId="32" fillId="10" borderId="25" xfId="1" applyNumberFormat="1" applyFont="1" applyFill="1" applyBorder="1" applyAlignment="1" applyProtection="1">
      <alignment horizontal="left" vertical="center"/>
      <protection locked="0"/>
    </xf>
    <xf numFmtId="165" fontId="43" fillId="10" borderId="17" xfId="1" applyNumberFormat="1" applyFont="1" applyFill="1" applyBorder="1" applyAlignment="1" applyProtection="1">
      <alignment horizontal="center" vertical="center"/>
      <protection locked="0"/>
    </xf>
    <xf numFmtId="165" fontId="43" fillId="10" borderId="15" xfId="1" applyNumberFormat="1" applyFont="1" applyFill="1" applyBorder="1" applyAlignment="1" applyProtection="1">
      <alignment horizontal="center" vertical="center"/>
      <protection locked="0"/>
    </xf>
    <xf numFmtId="165" fontId="43" fillId="10" borderId="16" xfId="1" applyNumberFormat="1" applyFont="1" applyFill="1" applyBorder="1" applyAlignment="1" applyProtection="1">
      <alignment horizontal="center" vertical="center"/>
      <protection locked="0"/>
    </xf>
    <xf numFmtId="165" fontId="43" fillId="10" borderId="12" xfId="1" applyNumberFormat="1" applyFont="1" applyFill="1" applyBorder="1" applyAlignment="1" applyProtection="1">
      <alignment horizontal="center" vertical="center"/>
      <protection locked="0"/>
    </xf>
    <xf numFmtId="165" fontId="43" fillId="10" borderId="10" xfId="1" applyNumberFormat="1" applyFont="1" applyFill="1" applyBorder="1" applyAlignment="1" applyProtection="1">
      <alignment horizontal="center" vertical="center"/>
      <protection locked="0"/>
    </xf>
    <xf numFmtId="165" fontId="43" fillId="10" borderId="11" xfId="1" applyNumberFormat="1" applyFont="1" applyFill="1" applyBorder="1" applyAlignment="1" applyProtection="1">
      <alignment horizontal="center" vertical="center"/>
      <protection locked="0"/>
    </xf>
    <xf numFmtId="2" fontId="43" fillId="10" borderId="17" xfId="1" applyNumberFormat="1" applyFont="1" applyFill="1" applyBorder="1" applyAlignment="1" applyProtection="1">
      <alignment horizontal="center" vertical="center" wrapText="1"/>
      <protection locked="0"/>
    </xf>
    <xf numFmtId="2" fontId="43" fillId="10" borderId="15" xfId="1" applyNumberFormat="1" applyFont="1" applyFill="1" applyBorder="1" applyAlignment="1" applyProtection="1">
      <alignment horizontal="center" vertical="center" wrapText="1"/>
      <protection locked="0"/>
    </xf>
    <xf numFmtId="2" fontId="43" fillId="10" borderId="64" xfId="1" applyNumberFormat="1" applyFont="1" applyFill="1" applyBorder="1" applyAlignment="1" applyProtection="1">
      <alignment horizontal="center" vertical="center" wrapText="1"/>
      <protection locked="0"/>
    </xf>
    <xf numFmtId="2" fontId="43" fillId="10" borderId="12" xfId="1" applyNumberFormat="1" applyFont="1" applyFill="1" applyBorder="1" applyAlignment="1" applyProtection="1">
      <alignment horizontal="center" vertical="center" wrapText="1"/>
      <protection locked="0"/>
    </xf>
    <xf numFmtId="2" fontId="43" fillId="10" borderId="10" xfId="1" applyNumberFormat="1" applyFont="1" applyFill="1" applyBorder="1" applyAlignment="1" applyProtection="1">
      <alignment horizontal="center" vertical="center" wrapText="1"/>
      <protection locked="0"/>
    </xf>
    <xf numFmtId="2" fontId="43" fillId="10" borderId="71" xfId="1" applyNumberFormat="1" applyFont="1" applyFill="1" applyBorder="1" applyAlignment="1" applyProtection="1">
      <alignment horizontal="center" vertical="center" wrapText="1"/>
      <protection locked="0"/>
    </xf>
    <xf numFmtId="0" fontId="2" fillId="0" borderId="64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65" xfId="1" applyBorder="1" applyAlignment="1">
      <alignment horizontal="center" vertical="center"/>
    </xf>
    <xf numFmtId="0" fontId="43" fillId="10" borderId="17" xfId="1" applyFont="1" applyFill="1" applyBorder="1" applyAlignment="1" applyProtection="1">
      <alignment horizontal="center" vertical="center"/>
      <protection locked="0"/>
    </xf>
    <xf numFmtId="0" fontId="43" fillId="10" borderId="16" xfId="1" applyFont="1" applyFill="1" applyBorder="1" applyAlignment="1" applyProtection="1">
      <alignment horizontal="center" vertical="center"/>
      <protection locked="0"/>
    </xf>
    <xf numFmtId="0" fontId="43" fillId="10" borderId="12" xfId="1" applyFont="1" applyFill="1" applyBorder="1" applyAlignment="1" applyProtection="1">
      <alignment horizontal="center" vertical="center"/>
      <protection locked="0"/>
    </xf>
    <xf numFmtId="0" fontId="43" fillId="10" borderId="11" xfId="1" applyFont="1" applyFill="1" applyBorder="1" applyAlignment="1" applyProtection="1">
      <alignment horizontal="center" vertical="center"/>
      <protection locked="0"/>
    </xf>
    <xf numFmtId="164" fontId="43" fillId="0" borderId="17" xfId="1" applyNumberFormat="1" applyFont="1" applyBorder="1" applyAlignment="1">
      <alignment horizontal="center" vertical="center"/>
    </xf>
    <xf numFmtId="164" fontId="43" fillId="0" borderId="15" xfId="1" applyNumberFormat="1" applyFont="1" applyBorder="1" applyAlignment="1">
      <alignment horizontal="center" vertical="center"/>
    </xf>
    <xf numFmtId="164" fontId="43" fillId="0" borderId="64" xfId="1" applyNumberFormat="1" applyFont="1" applyBorder="1" applyAlignment="1">
      <alignment horizontal="center" vertical="center"/>
    </xf>
    <xf numFmtId="164" fontId="43" fillId="0" borderId="12" xfId="1" applyNumberFormat="1" applyFont="1" applyBorder="1" applyAlignment="1">
      <alignment horizontal="center" vertical="center"/>
    </xf>
    <xf numFmtId="164" fontId="43" fillId="0" borderId="10" xfId="1" applyNumberFormat="1" applyFont="1" applyBorder="1" applyAlignment="1">
      <alignment horizontal="center" vertical="center"/>
    </xf>
    <xf numFmtId="164" fontId="43" fillId="0" borderId="71" xfId="1" applyNumberFormat="1" applyFont="1" applyBorder="1" applyAlignment="1">
      <alignment horizontal="center" vertical="center"/>
    </xf>
    <xf numFmtId="2" fontId="43" fillId="10" borderId="64" xfId="1" applyNumberFormat="1" applyFont="1" applyFill="1" applyBorder="1" applyAlignment="1" applyProtection="1">
      <alignment horizontal="center" vertical="center"/>
      <protection locked="0"/>
    </xf>
    <xf numFmtId="2" fontId="43" fillId="10" borderId="71" xfId="1" applyNumberFormat="1" applyFont="1" applyFill="1" applyBorder="1" applyAlignment="1" applyProtection="1">
      <alignment horizontal="center" vertical="center"/>
      <protection locked="0"/>
    </xf>
    <xf numFmtId="0" fontId="3" fillId="0" borderId="68" xfId="1" applyFont="1" applyBorder="1" applyAlignment="1">
      <alignment horizontal="left"/>
    </xf>
    <xf numFmtId="0" fontId="3" fillId="0" borderId="6" xfId="1" applyFont="1" applyBorder="1" applyAlignment="1">
      <alignment horizontal="left" vertical="top"/>
    </xf>
    <xf numFmtId="0" fontId="3" fillId="0" borderId="4" xfId="1" applyFont="1" applyBorder="1" applyAlignment="1">
      <alignment horizontal="left" vertical="top"/>
    </xf>
    <xf numFmtId="0" fontId="3" fillId="0" borderId="5" xfId="1" applyFont="1" applyBorder="1" applyAlignment="1">
      <alignment horizontal="left" vertical="top"/>
    </xf>
    <xf numFmtId="164" fontId="2" fillId="0" borderId="17" xfId="1" applyNumberFormat="1" applyBorder="1" applyAlignment="1">
      <alignment horizontal="center" vertical="center"/>
    </xf>
    <xf numFmtId="164" fontId="2" fillId="0" borderId="15" xfId="1" applyNumberFormat="1" applyBorder="1" applyAlignment="1">
      <alignment horizontal="center" vertical="center"/>
    </xf>
    <xf numFmtId="164" fontId="2" fillId="0" borderId="64" xfId="1" applyNumberFormat="1" applyBorder="1" applyAlignment="1">
      <alignment horizontal="center" vertical="center"/>
    </xf>
    <xf numFmtId="164" fontId="2" fillId="0" borderId="12" xfId="1" applyNumberFormat="1" applyBorder="1" applyAlignment="1">
      <alignment horizontal="center" vertical="center"/>
    </xf>
    <xf numFmtId="164" fontId="2" fillId="0" borderId="10" xfId="1" applyNumberFormat="1" applyBorder="1" applyAlignment="1">
      <alignment horizontal="center" vertical="center"/>
    </xf>
    <xf numFmtId="164" fontId="2" fillId="0" borderId="71" xfId="1" applyNumberFormat="1" applyBorder="1" applyAlignment="1">
      <alignment horizontal="center" vertical="center"/>
    </xf>
    <xf numFmtId="0" fontId="2" fillId="0" borderId="17" xfId="1" applyBorder="1" applyAlignment="1" applyProtection="1">
      <alignment horizontal="center" vertical="center"/>
      <protection locked="0"/>
    </xf>
    <xf numFmtId="0" fontId="2" fillId="0" borderId="15" xfId="1" applyBorder="1" applyAlignment="1" applyProtection="1">
      <alignment horizontal="center" vertical="center"/>
      <protection locked="0"/>
    </xf>
    <xf numFmtId="0" fontId="2" fillId="0" borderId="16" xfId="1" applyBorder="1" applyAlignment="1" applyProtection="1">
      <alignment horizontal="center" vertical="center"/>
      <protection locked="0"/>
    </xf>
    <xf numFmtId="0" fontId="2" fillId="0" borderId="12" xfId="1" applyBorder="1" applyAlignment="1" applyProtection="1">
      <alignment horizontal="center" vertical="center"/>
      <protection locked="0"/>
    </xf>
    <xf numFmtId="0" fontId="2" fillId="0" borderId="10" xfId="1" applyBorder="1" applyAlignment="1" applyProtection="1">
      <alignment horizontal="center" vertical="center"/>
      <protection locked="0"/>
    </xf>
    <xf numFmtId="0" fontId="2" fillId="0" borderId="11" xfId="1" applyBorder="1" applyAlignment="1" applyProtection="1">
      <alignment horizontal="center" vertical="center"/>
      <protection locked="0"/>
    </xf>
    <xf numFmtId="0" fontId="4" fillId="0" borderId="24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2" fontId="10" fillId="0" borderId="65" xfId="1" applyNumberFormat="1" applyFont="1" applyBorder="1" applyAlignment="1">
      <alignment horizontal="left" vertical="center"/>
    </xf>
    <xf numFmtId="165" fontId="43" fillId="0" borderId="17" xfId="1" applyNumberFormat="1" applyFont="1" applyBorder="1" applyAlignment="1">
      <alignment horizontal="center" vertical="center"/>
    </xf>
    <xf numFmtId="165" fontId="43" fillId="0" borderId="15" xfId="1" applyNumberFormat="1" applyFont="1" applyBorder="1" applyAlignment="1">
      <alignment horizontal="center" vertical="center"/>
    </xf>
    <xf numFmtId="165" fontId="43" fillId="0" borderId="16" xfId="1" applyNumberFormat="1" applyFont="1" applyBorder="1" applyAlignment="1">
      <alignment horizontal="center" vertical="center"/>
    </xf>
    <xf numFmtId="165" fontId="43" fillId="0" borderId="12" xfId="1" applyNumberFormat="1" applyFont="1" applyBorder="1" applyAlignment="1">
      <alignment horizontal="center" vertical="center"/>
    </xf>
    <xf numFmtId="165" fontId="43" fillId="0" borderId="10" xfId="1" applyNumberFormat="1" applyFont="1" applyBorder="1" applyAlignment="1">
      <alignment horizontal="center" vertical="center"/>
    </xf>
    <xf numFmtId="165" fontId="43" fillId="0" borderId="11" xfId="1" applyNumberFormat="1" applyFont="1" applyBorder="1" applyAlignment="1">
      <alignment horizontal="center" vertical="center"/>
    </xf>
    <xf numFmtId="14" fontId="32" fillId="10" borderId="24" xfId="1" applyNumberFormat="1" applyFont="1" applyFill="1" applyBorder="1" applyAlignment="1" applyProtection="1">
      <alignment horizontal="left" vertical="center"/>
      <protection locked="0"/>
    </xf>
    <xf numFmtId="14" fontId="32" fillId="10" borderId="25" xfId="1" applyNumberFormat="1" applyFont="1" applyFill="1" applyBorder="1" applyAlignment="1" applyProtection="1">
      <alignment horizontal="left" vertical="center"/>
      <protection locked="0"/>
    </xf>
    <xf numFmtId="0" fontId="3" fillId="0" borderId="57" xfId="1" applyFont="1" applyBorder="1" applyAlignment="1">
      <alignment horizontal="left" vertical="center"/>
    </xf>
    <xf numFmtId="0" fontId="3" fillId="0" borderId="5" xfId="1" applyFont="1" applyBorder="1" applyAlignment="1">
      <alignment horizontal="left" vertical="center"/>
    </xf>
    <xf numFmtId="164" fontId="32" fillId="0" borderId="64" xfId="1" applyNumberFormat="1" applyFont="1" applyBorder="1" applyAlignment="1">
      <alignment horizontal="center" vertical="center"/>
    </xf>
    <xf numFmtId="164" fontId="32" fillId="0" borderId="71" xfId="1" applyNumberFormat="1" applyFont="1" applyBorder="1" applyAlignment="1">
      <alignment horizontal="center" vertical="center"/>
    </xf>
    <xf numFmtId="0" fontId="9" fillId="0" borderId="45" xfId="1" applyFont="1" applyBorder="1" applyAlignment="1" applyProtection="1">
      <alignment horizontal="left"/>
    </xf>
    <xf numFmtId="0" fontId="32" fillId="11" borderId="8" xfId="1" applyFont="1" applyFill="1" applyBorder="1" applyAlignment="1" applyProtection="1">
      <alignment horizontal="left"/>
      <protection locked="0"/>
    </xf>
    <xf numFmtId="0" fontId="3" fillId="0" borderId="24" xfId="1" applyFont="1" applyBorder="1" applyAlignment="1">
      <alignment horizontal="center" vertical="center" wrapText="1"/>
    </xf>
    <xf numFmtId="0" fontId="3" fillId="0" borderId="65" xfId="1" applyFont="1" applyBorder="1" applyAlignment="1">
      <alignment horizontal="center" vertical="center" wrapText="1"/>
    </xf>
    <xf numFmtId="0" fontId="11" fillId="0" borderId="50" xfId="1" applyFont="1" applyBorder="1" applyAlignment="1">
      <alignment horizontal="center"/>
    </xf>
    <xf numFmtId="0" fontId="11" fillId="0" borderId="49" xfId="1" applyFont="1" applyBorder="1" applyAlignment="1">
      <alignment horizontal="center"/>
    </xf>
    <xf numFmtId="0" fontId="43" fillId="8" borderId="0" xfId="1" applyFont="1" applyFill="1" applyAlignment="1" applyProtection="1">
      <alignment horizontal="center" vertical="center"/>
      <protection locked="0"/>
    </xf>
    <xf numFmtId="0" fontId="43" fillId="8" borderId="38" xfId="1" applyFont="1" applyFill="1" applyBorder="1" applyAlignment="1" applyProtection="1">
      <alignment horizontal="center" vertical="center"/>
      <protection locked="0"/>
    </xf>
    <xf numFmtId="0" fontId="43" fillId="8" borderId="60" xfId="1" applyFont="1" applyFill="1" applyBorder="1" applyAlignment="1" applyProtection="1">
      <alignment horizontal="center" vertical="center"/>
      <protection locked="0"/>
    </xf>
    <xf numFmtId="0" fontId="43" fillId="8" borderId="25" xfId="1" applyFont="1" applyFill="1" applyBorder="1" applyAlignment="1" applyProtection="1">
      <alignment horizontal="center" vertical="center"/>
      <protection locked="0"/>
    </xf>
    <xf numFmtId="0" fontId="43" fillId="8" borderId="61" xfId="1" applyFont="1" applyFill="1" applyBorder="1" applyAlignment="1" applyProtection="1">
      <alignment horizontal="center" vertical="center"/>
      <protection locked="0"/>
    </xf>
    <xf numFmtId="164" fontId="3" fillId="4" borderId="100" xfId="1" applyNumberFormat="1" applyFont="1" applyFill="1" applyBorder="1" applyAlignment="1">
      <alignment horizontal="center" vertical="center"/>
    </xf>
    <xf numFmtId="164" fontId="3" fillId="4" borderId="34" xfId="1" applyNumberFormat="1" applyFont="1" applyFill="1" applyBorder="1" applyAlignment="1">
      <alignment horizontal="center" vertical="center"/>
    </xf>
    <xf numFmtId="164" fontId="3" fillId="4" borderId="35" xfId="1" applyNumberFormat="1" applyFont="1" applyFill="1" applyBorder="1" applyAlignment="1">
      <alignment horizontal="center" vertical="center"/>
    </xf>
    <xf numFmtId="164" fontId="3" fillId="4" borderId="88" xfId="1" applyNumberFormat="1" applyFont="1" applyFill="1" applyBorder="1" applyAlignment="1">
      <alignment horizontal="center" vertical="center"/>
    </xf>
    <xf numFmtId="164" fontId="3" fillId="4" borderId="96" xfId="1" applyNumberFormat="1" applyFont="1" applyFill="1" applyBorder="1" applyAlignment="1">
      <alignment horizontal="center" vertical="center"/>
    </xf>
    <xf numFmtId="164" fontId="3" fillId="4" borderId="97" xfId="1" applyNumberFormat="1" applyFont="1" applyFill="1" applyBorder="1" applyAlignment="1">
      <alignment horizontal="center" vertical="center"/>
    </xf>
    <xf numFmtId="0" fontId="3" fillId="0" borderId="51" xfId="1" applyFont="1" applyBorder="1" applyAlignment="1" applyProtection="1">
      <alignment horizontal="left"/>
    </xf>
    <xf numFmtId="0" fontId="3" fillId="0" borderId="1" xfId="1" applyFont="1" applyBorder="1" applyAlignment="1" applyProtection="1">
      <alignment horizontal="left"/>
    </xf>
    <xf numFmtId="1" fontId="32" fillId="11" borderId="73" xfId="1" applyNumberFormat="1" applyFont="1" applyFill="1" applyBorder="1" applyAlignment="1" applyProtection="1">
      <alignment horizontal="left"/>
      <protection locked="0"/>
    </xf>
    <xf numFmtId="1" fontId="32" fillId="11" borderId="74" xfId="1" applyNumberFormat="1" applyFont="1" applyFill="1" applyBorder="1" applyAlignment="1" applyProtection="1">
      <alignment horizontal="left"/>
      <protection locked="0"/>
    </xf>
    <xf numFmtId="1" fontId="32" fillId="11" borderId="32" xfId="1" applyNumberFormat="1" applyFont="1" applyFill="1" applyBorder="1" applyAlignment="1" applyProtection="1">
      <alignment horizontal="left"/>
      <protection locked="0"/>
    </xf>
    <xf numFmtId="0" fontId="32" fillId="11" borderId="74" xfId="1" applyFont="1" applyFill="1" applyBorder="1" applyAlignment="1" applyProtection="1">
      <alignment horizontal="left"/>
      <protection locked="0"/>
    </xf>
    <xf numFmtId="0" fontId="3" fillId="0" borderId="1" xfId="1" applyFont="1" applyBorder="1" applyAlignment="1" applyProtection="1">
      <alignment horizontal="left" vertical="center"/>
    </xf>
    <xf numFmtId="0" fontId="3" fillId="0" borderId="6" xfId="1" applyFont="1" applyBorder="1" applyAlignment="1" applyProtection="1">
      <alignment horizontal="left"/>
    </xf>
    <xf numFmtId="0" fontId="3" fillId="0" borderId="4" xfId="1" applyFont="1" applyBorder="1" applyAlignment="1" applyProtection="1">
      <alignment horizontal="left"/>
    </xf>
    <xf numFmtId="0" fontId="3" fillId="0" borderId="5" xfId="1" applyFont="1" applyBorder="1" applyAlignment="1" applyProtection="1">
      <alignment horizontal="left"/>
    </xf>
    <xf numFmtId="0" fontId="32" fillId="11" borderId="12" xfId="1" applyFont="1" applyFill="1" applyBorder="1" applyAlignment="1" applyProtection="1">
      <alignment horizontal="left"/>
      <protection locked="0"/>
    </xf>
    <xf numFmtId="0" fontId="32" fillId="11" borderId="10" xfId="1" applyFont="1" applyFill="1" applyBorder="1" applyAlignment="1" applyProtection="1">
      <alignment horizontal="left"/>
      <protection locked="0"/>
    </xf>
    <xf numFmtId="0" fontId="32" fillId="11" borderId="11" xfId="1" applyFont="1" applyFill="1" applyBorder="1" applyAlignment="1" applyProtection="1">
      <alignment horizontal="left"/>
      <protection locked="0"/>
    </xf>
    <xf numFmtId="0" fontId="32" fillId="11" borderId="13" xfId="1" applyFont="1" applyFill="1" applyBorder="1" applyAlignment="1" applyProtection="1">
      <alignment horizontal="left"/>
      <protection locked="0"/>
    </xf>
    <xf numFmtId="0" fontId="43" fillId="0" borderId="17" xfId="1" applyFont="1" applyBorder="1" applyAlignment="1" applyProtection="1">
      <alignment horizontal="center" vertical="center"/>
      <protection locked="0"/>
    </xf>
    <xf numFmtId="0" fontId="43" fillId="0" borderId="15" xfId="1" applyFont="1" applyBorder="1" applyAlignment="1" applyProtection="1">
      <alignment horizontal="center" vertical="center"/>
      <protection locked="0"/>
    </xf>
    <xf numFmtId="0" fontId="43" fillId="0" borderId="16" xfId="1" applyFont="1" applyBorder="1" applyAlignment="1" applyProtection="1">
      <alignment horizontal="center" vertical="center"/>
      <protection locked="0"/>
    </xf>
    <xf numFmtId="0" fontId="43" fillId="0" borderId="12" xfId="1" applyFont="1" applyBorder="1" applyAlignment="1" applyProtection="1">
      <alignment horizontal="center" vertical="center"/>
      <protection locked="0"/>
    </xf>
    <xf numFmtId="0" fontId="43" fillId="0" borderId="10" xfId="1" applyFont="1" applyBorder="1" applyAlignment="1" applyProtection="1">
      <alignment horizontal="center" vertical="center"/>
      <protection locked="0"/>
    </xf>
    <xf numFmtId="0" fontId="43" fillId="0" borderId="11" xfId="1" applyFont="1" applyBorder="1" applyAlignment="1" applyProtection="1">
      <alignment horizontal="center" vertical="center"/>
      <protection locked="0"/>
    </xf>
    <xf numFmtId="1" fontId="10" fillId="0" borderId="17" xfId="1" applyNumberFormat="1" applyFont="1" applyBorder="1" applyAlignment="1">
      <alignment horizontal="center" vertical="center"/>
    </xf>
    <xf numFmtId="1" fontId="10" fillId="0" borderId="15" xfId="1" applyNumberFormat="1" applyFont="1" applyBorder="1" applyAlignment="1">
      <alignment horizontal="center" vertical="center"/>
    </xf>
    <xf numFmtId="1" fontId="10" fillId="0" borderId="12" xfId="1" applyNumberFormat="1" applyFont="1" applyBorder="1" applyAlignment="1">
      <alignment horizontal="center" vertical="center"/>
    </xf>
    <xf numFmtId="1" fontId="10" fillId="0" borderId="10" xfId="1" applyNumberFormat="1" applyFont="1" applyBorder="1" applyAlignment="1">
      <alignment horizontal="center" vertical="center"/>
    </xf>
    <xf numFmtId="1" fontId="2" fillId="12" borderId="84" xfId="1" applyNumberFormat="1" applyFill="1" applyBorder="1" applyAlignment="1" applyProtection="1">
      <alignment horizontal="center"/>
      <protection locked="0"/>
    </xf>
    <xf numFmtId="1" fontId="2" fillId="12" borderId="85" xfId="1" applyNumberFormat="1" applyFill="1" applyBorder="1" applyAlignment="1" applyProtection="1">
      <alignment horizontal="center"/>
      <protection locked="0"/>
    </xf>
    <xf numFmtId="0" fontId="6" fillId="0" borderId="24" xfId="1" applyFont="1" applyBorder="1" applyAlignment="1">
      <alignment horizontal="center" vertical="center" wrapText="1"/>
    </xf>
    <xf numFmtId="0" fontId="6" fillId="0" borderId="0" xfId="1" applyFont="1" applyAlignment="1">
      <alignment horizontal="center" vertical="center" wrapText="1"/>
    </xf>
    <xf numFmtId="0" fontId="6" fillId="0" borderId="25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2" fontId="20" fillId="2" borderId="15" xfId="1" applyNumberFormat="1" applyFont="1" applyFill="1" applyBorder="1" applyAlignment="1">
      <alignment horizontal="center" vertical="center"/>
    </xf>
    <xf numFmtId="0" fontId="30" fillId="0" borderId="0" xfId="1" applyFont="1" applyAlignment="1" applyProtection="1">
      <alignment horizontal="center" vertical="center" wrapText="1"/>
    </xf>
    <xf numFmtId="0" fontId="30" fillId="0" borderId="0" xfId="1" applyFont="1" applyAlignment="1" applyProtection="1">
      <alignment horizontal="center" vertical="center"/>
    </xf>
    <xf numFmtId="0" fontId="32" fillId="14" borderId="52" xfId="1" applyFont="1" applyFill="1" applyBorder="1" applyAlignment="1">
      <alignment horizontal="center"/>
    </xf>
    <xf numFmtId="0" fontId="32" fillId="14" borderId="43" xfId="1" applyFont="1" applyFill="1" applyBorder="1" applyAlignment="1">
      <alignment horizontal="center"/>
    </xf>
    <xf numFmtId="18" fontId="32" fillId="10" borderId="24" xfId="1" applyNumberFormat="1" applyFont="1" applyFill="1" applyBorder="1" applyAlignment="1" applyProtection="1">
      <alignment horizontal="left" vertical="center"/>
      <protection locked="0"/>
    </xf>
    <xf numFmtId="18" fontId="32" fillId="10" borderId="0" xfId="1" applyNumberFormat="1" applyFont="1" applyFill="1" applyAlignment="1" applyProtection="1">
      <alignment horizontal="left" vertical="center"/>
      <protection locked="0"/>
    </xf>
    <xf numFmtId="18" fontId="32" fillId="10" borderId="65" xfId="1" applyNumberFormat="1" applyFont="1" applyFill="1" applyBorder="1" applyAlignment="1" applyProtection="1">
      <alignment horizontal="left" vertical="center"/>
      <protection locked="0"/>
    </xf>
    <xf numFmtId="49" fontId="43" fillId="10" borderId="17" xfId="1" applyNumberFormat="1" applyFont="1" applyFill="1" applyBorder="1" applyAlignment="1" applyProtection="1">
      <alignment horizontal="center" vertical="center"/>
      <protection locked="0"/>
    </xf>
    <xf numFmtId="49" fontId="43" fillId="10" borderId="15" xfId="1" applyNumberFormat="1" applyFont="1" applyFill="1" applyBorder="1" applyAlignment="1" applyProtection="1">
      <alignment horizontal="center" vertical="center"/>
      <protection locked="0"/>
    </xf>
    <xf numFmtId="49" fontId="43" fillId="10" borderId="64" xfId="1" applyNumberFormat="1" applyFont="1" applyFill="1" applyBorder="1" applyAlignment="1" applyProtection="1">
      <alignment horizontal="center" vertical="center"/>
      <protection locked="0"/>
    </xf>
    <xf numFmtId="49" fontId="43" fillId="10" borderId="12" xfId="1" applyNumberFormat="1" applyFont="1" applyFill="1" applyBorder="1" applyAlignment="1" applyProtection="1">
      <alignment horizontal="center" vertical="center"/>
      <protection locked="0"/>
    </xf>
    <xf numFmtId="49" fontId="43" fillId="10" borderId="10" xfId="1" applyNumberFormat="1" applyFont="1" applyFill="1" applyBorder="1" applyAlignment="1" applyProtection="1">
      <alignment horizontal="center" vertical="center"/>
      <protection locked="0"/>
    </xf>
    <xf numFmtId="49" fontId="43" fillId="10" borderId="71" xfId="1" applyNumberFormat="1" applyFont="1" applyFill="1" applyBorder="1" applyAlignment="1" applyProtection="1">
      <alignment horizontal="center" vertical="center"/>
      <protection locked="0"/>
    </xf>
    <xf numFmtId="0" fontId="32" fillId="11" borderId="19" xfId="1" applyFont="1" applyFill="1" applyBorder="1" applyAlignment="1" applyProtection="1">
      <alignment horizontal="left"/>
      <protection locked="0"/>
    </xf>
    <xf numFmtId="0" fontId="32" fillId="11" borderId="20" xfId="1" applyFont="1" applyFill="1" applyBorder="1" applyAlignment="1" applyProtection="1">
      <alignment horizontal="left"/>
      <protection locked="0"/>
    </xf>
    <xf numFmtId="0" fontId="32" fillId="11" borderId="21" xfId="1" applyFont="1" applyFill="1" applyBorder="1" applyAlignment="1" applyProtection="1">
      <alignment horizontal="left"/>
      <protection locked="0"/>
    </xf>
    <xf numFmtId="167" fontId="32" fillId="11" borderId="22" xfId="1" applyNumberFormat="1" applyFont="1" applyFill="1" applyBorder="1" applyAlignment="1" applyProtection="1">
      <alignment horizontal="left"/>
      <protection locked="0"/>
    </xf>
    <xf numFmtId="167" fontId="32" fillId="11" borderId="20" xfId="1" applyNumberFormat="1" applyFont="1" applyFill="1" applyBorder="1" applyAlignment="1" applyProtection="1">
      <alignment horizontal="left"/>
      <protection locked="0"/>
    </xf>
    <xf numFmtId="167" fontId="32" fillId="11" borderId="21" xfId="1" applyNumberFormat="1" applyFont="1" applyFill="1" applyBorder="1" applyAlignment="1" applyProtection="1">
      <alignment horizontal="left"/>
      <protection locked="0"/>
    </xf>
    <xf numFmtId="167" fontId="32" fillId="11" borderId="23" xfId="1" applyNumberFormat="1" applyFont="1" applyFill="1" applyBorder="1" applyAlignment="1" applyProtection="1">
      <alignment horizontal="left"/>
      <protection locked="0"/>
    </xf>
    <xf numFmtId="0" fontId="32" fillId="11" borderId="22" xfId="1" applyFont="1" applyFill="1" applyBorder="1" applyAlignment="1" applyProtection="1">
      <alignment horizontal="left"/>
      <protection locked="0"/>
    </xf>
    <xf numFmtId="14" fontId="32" fillId="11" borderId="12" xfId="1" applyNumberFormat="1" applyFont="1" applyFill="1" applyBorder="1" applyAlignment="1" applyProtection="1">
      <alignment horizontal="left"/>
      <protection locked="0"/>
    </xf>
    <xf numFmtId="14" fontId="32" fillId="11" borderId="10" xfId="1" applyNumberFormat="1" applyFont="1" applyFill="1" applyBorder="1" applyAlignment="1" applyProtection="1">
      <alignment horizontal="left"/>
      <protection locked="0"/>
    </xf>
    <xf numFmtId="14" fontId="32" fillId="11" borderId="11" xfId="1" applyNumberFormat="1" applyFont="1" applyFill="1" applyBorder="1" applyAlignment="1" applyProtection="1">
      <alignment horizontal="left"/>
      <protection locked="0"/>
    </xf>
    <xf numFmtId="18" fontId="32" fillId="11" borderId="12" xfId="1" applyNumberFormat="1" applyFont="1" applyFill="1" applyBorder="1" applyAlignment="1" applyProtection="1">
      <alignment horizontal="left"/>
      <protection locked="0"/>
    </xf>
    <xf numFmtId="18" fontId="32" fillId="11" borderId="10" xfId="1" applyNumberFormat="1" applyFont="1" applyFill="1" applyBorder="1" applyAlignment="1" applyProtection="1">
      <alignment horizontal="left"/>
      <protection locked="0"/>
    </xf>
    <xf numFmtId="18" fontId="32" fillId="11" borderId="13" xfId="1" applyNumberFormat="1" applyFont="1" applyFill="1" applyBorder="1" applyAlignment="1" applyProtection="1">
      <alignment horizontal="left"/>
      <protection locked="0"/>
    </xf>
    <xf numFmtId="0" fontId="3" fillId="0" borderId="6" xfId="1" applyFont="1" applyBorder="1" applyAlignment="1" applyProtection="1">
      <alignment horizontal="left" vertical="center"/>
    </xf>
    <xf numFmtId="0" fontId="3" fillId="0" borderId="4" xfId="1" applyFont="1" applyBorder="1" applyAlignment="1" applyProtection="1">
      <alignment horizontal="left" vertical="center"/>
    </xf>
    <xf numFmtId="0" fontId="3" fillId="0" borderId="7" xfId="1" applyFont="1" applyBorder="1" applyAlignment="1" applyProtection="1">
      <alignment horizontal="left" vertical="center"/>
    </xf>
    <xf numFmtId="0" fontId="3" fillId="0" borderId="3" xfId="1" applyFont="1" applyBorder="1" applyAlignment="1" applyProtection="1">
      <alignment horizontal="left"/>
    </xf>
    <xf numFmtId="0" fontId="3" fillId="0" borderId="17" xfId="1" applyFont="1" applyBorder="1" applyAlignment="1" applyProtection="1">
      <alignment horizontal="left" vertical="center"/>
    </xf>
    <xf numFmtId="0" fontId="3" fillId="0" borderId="15" xfId="1" applyFont="1" applyBorder="1" applyAlignment="1" applyProtection="1">
      <alignment horizontal="left" vertical="center"/>
    </xf>
    <xf numFmtId="0" fontId="3" fillId="0" borderId="18" xfId="1" applyFont="1" applyBorder="1" applyAlignment="1" applyProtection="1">
      <alignment horizontal="left" vertical="center"/>
    </xf>
    <xf numFmtId="0" fontId="4" fillId="0" borderId="24" xfId="1" applyFont="1" applyBorder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4" fillId="0" borderId="38" xfId="1" applyFont="1" applyBorder="1" applyAlignment="1">
      <alignment horizontal="center" vertical="top"/>
    </xf>
    <xf numFmtId="0" fontId="4" fillId="0" borderId="25" xfId="1" applyFont="1" applyBorder="1" applyAlignment="1">
      <alignment horizontal="center" vertical="top"/>
    </xf>
    <xf numFmtId="0" fontId="3" fillId="0" borderId="62" xfId="1" applyFont="1" applyBorder="1" applyAlignment="1">
      <alignment horizontal="left"/>
    </xf>
    <xf numFmtId="165" fontId="43" fillId="3" borderId="18" xfId="1" applyNumberFormat="1" applyFont="1" applyFill="1" applyBorder="1" applyAlignment="1" applyProtection="1">
      <alignment horizontal="center" vertical="center"/>
      <protection locked="0"/>
    </xf>
    <xf numFmtId="165" fontId="43" fillId="3" borderId="38" xfId="1" applyNumberFormat="1" applyFont="1" applyFill="1" applyBorder="1" applyAlignment="1" applyProtection="1">
      <alignment horizontal="center" vertical="center"/>
      <protection locked="0"/>
    </xf>
    <xf numFmtId="164" fontId="32" fillId="0" borderId="18" xfId="1" applyNumberFormat="1" applyFont="1" applyBorder="1" applyAlignment="1">
      <alignment horizontal="center" vertical="center"/>
    </xf>
    <xf numFmtId="164" fontId="32" fillId="0" borderId="13" xfId="1" applyNumberFormat="1" applyFont="1" applyBorder="1" applyAlignment="1">
      <alignment horizontal="center" vertical="center"/>
    </xf>
    <xf numFmtId="165" fontId="15" fillId="0" borderId="104" xfId="1" applyNumberFormat="1" applyFont="1" applyBorder="1" applyAlignment="1">
      <alignment horizontal="left" vertical="center"/>
    </xf>
    <xf numFmtId="0" fontId="4" fillId="0" borderId="25" xfId="1" applyFont="1" applyBorder="1" applyAlignment="1">
      <alignment horizontal="right" vertical="center"/>
    </xf>
    <xf numFmtId="0" fontId="4" fillId="0" borderId="61" xfId="1" applyFont="1" applyBorder="1" applyAlignment="1">
      <alignment horizontal="right" vertical="center"/>
    </xf>
    <xf numFmtId="0" fontId="11" fillId="9" borderId="77" xfId="1" applyFont="1" applyFill="1" applyBorder="1" applyAlignment="1">
      <alignment horizontal="right" vertical="center"/>
    </xf>
    <xf numFmtId="0" fontId="11" fillId="9" borderId="75" xfId="1" applyFont="1" applyFill="1" applyBorder="1" applyAlignment="1">
      <alignment horizontal="right" vertical="center"/>
    </xf>
    <xf numFmtId="0" fontId="32" fillId="11" borderId="9" xfId="1" applyFont="1" applyFill="1" applyBorder="1" applyAlignment="1" applyProtection="1">
      <alignment horizontal="left"/>
      <protection locked="0"/>
    </xf>
    <xf numFmtId="0" fontId="32" fillId="0" borderId="43" xfId="1" applyFont="1" applyBorder="1" applyAlignment="1">
      <alignment horizontal="center"/>
    </xf>
    <xf numFmtId="0" fontId="32" fillId="11" borderId="43" xfId="1" applyFont="1" applyFill="1" applyBorder="1" applyAlignment="1" applyProtection="1">
      <alignment horizontal="left"/>
      <protection locked="0"/>
    </xf>
    <xf numFmtId="0" fontId="32" fillId="11" borderId="52" xfId="1" applyFont="1" applyFill="1" applyBorder="1" applyAlignment="1" applyProtection="1">
      <alignment horizontal="left"/>
      <protection locked="0"/>
    </xf>
    <xf numFmtId="165" fontId="32" fillId="11" borderId="43" xfId="1" applyNumberFormat="1" applyFont="1" applyFill="1" applyBorder="1" applyAlignment="1" applyProtection="1">
      <alignment horizontal="center"/>
      <protection locked="0"/>
    </xf>
    <xf numFmtId="165" fontId="32" fillId="11" borderId="44" xfId="1" applyNumberFormat="1" applyFont="1" applyFill="1" applyBorder="1" applyAlignment="1" applyProtection="1">
      <alignment horizontal="center"/>
      <protection locked="0"/>
    </xf>
    <xf numFmtId="0" fontId="3" fillId="0" borderId="14" xfId="1" applyFont="1" applyBorder="1" applyAlignment="1" applyProtection="1">
      <alignment horizontal="left" vertical="center"/>
    </xf>
    <xf numFmtId="0" fontId="3" fillId="0" borderId="16" xfId="1" applyFont="1" applyBorder="1" applyAlignment="1" applyProtection="1">
      <alignment horizontal="left" vertical="center"/>
    </xf>
    <xf numFmtId="0" fontId="3" fillId="0" borderId="17" xfId="1" applyFont="1" applyBorder="1" applyAlignment="1" applyProtection="1">
      <alignment horizontal="left"/>
    </xf>
    <xf numFmtId="0" fontId="3" fillId="0" borderId="15" xfId="1" applyFont="1" applyBorder="1" applyAlignment="1" applyProtection="1">
      <alignment horizontal="left"/>
    </xf>
    <xf numFmtId="0" fontId="3" fillId="0" borderId="16" xfId="1" applyFont="1" applyBorder="1" applyAlignment="1" applyProtection="1">
      <alignment horizontal="left"/>
    </xf>
    <xf numFmtId="164" fontId="32" fillId="11" borderId="12" xfId="1" applyNumberFormat="1" applyFont="1" applyFill="1" applyBorder="1" applyAlignment="1" applyProtection="1">
      <alignment horizontal="left"/>
      <protection locked="0"/>
    </xf>
    <xf numFmtId="164" fontId="32" fillId="11" borderId="10" xfId="1" applyNumberFormat="1" applyFont="1" applyFill="1" applyBorder="1" applyAlignment="1" applyProtection="1">
      <alignment horizontal="left"/>
      <protection locked="0"/>
    </xf>
    <xf numFmtId="164" fontId="32" fillId="11" borderId="11" xfId="1" applyNumberFormat="1" applyFont="1" applyFill="1" applyBorder="1" applyAlignment="1" applyProtection="1">
      <alignment horizontal="left"/>
      <protection locked="0"/>
    </xf>
    <xf numFmtId="0" fontId="3" fillId="0" borderId="54" xfId="1" applyFont="1" applyBorder="1" applyAlignment="1" applyProtection="1">
      <alignment horizontal="left" vertical="center"/>
    </xf>
    <xf numFmtId="0" fontId="3" fillId="0" borderId="39" xfId="1" applyFont="1" applyBorder="1" applyAlignment="1" applyProtection="1">
      <alignment horizontal="left" vertical="center"/>
    </xf>
    <xf numFmtId="0" fontId="32" fillId="11" borderId="32" xfId="1" applyFont="1" applyFill="1" applyBorder="1" applyAlignment="1" applyProtection="1">
      <alignment horizontal="left"/>
      <protection locked="0"/>
    </xf>
    <xf numFmtId="0" fontId="32" fillId="11" borderId="29" xfId="1" applyFont="1" applyFill="1" applyBorder="1" applyAlignment="1" applyProtection="1">
      <alignment horizontal="left"/>
      <protection locked="0"/>
    </xf>
    <xf numFmtId="0" fontId="32" fillId="11" borderId="31" xfId="1" applyFont="1" applyFill="1" applyBorder="1" applyAlignment="1" applyProtection="1">
      <alignment horizontal="left"/>
      <protection locked="0"/>
    </xf>
    <xf numFmtId="0" fontId="32" fillId="11" borderId="43" xfId="1" applyFont="1" applyFill="1" applyBorder="1" applyAlignment="1" applyProtection="1">
      <alignment horizontal="center"/>
      <protection locked="0"/>
    </xf>
    <xf numFmtId="164" fontId="32" fillId="11" borderId="8" xfId="1" applyNumberFormat="1" applyFont="1" applyFill="1" applyBorder="1" applyAlignment="1" applyProtection="1">
      <alignment horizontal="left"/>
      <protection locked="0"/>
    </xf>
    <xf numFmtId="0" fontId="32" fillId="11" borderId="53" xfId="1" applyFont="1" applyFill="1" applyBorder="1" applyAlignment="1" applyProtection="1">
      <alignment horizontal="left"/>
      <protection locked="0"/>
    </xf>
    <xf numFmtId="0" fontId="3" fillId="0" borderId="6" xfId="1" applyFont="1" applyFill="1" applyBorder="1" applyAlignment="1" applyProtection="1">
      <alignment horizontal="left"/>
    </xf>
    <xf numFmtId="0" fontId="3" fillId="0" borderId="4" xfId="1" applyFont="1" applyFill="1" applyBorder="1" applyAlignment="1" applyProtection="1">
      <alignment horizontal="left"/>
    </xf>
    <xf numFmtId="0" fontId="3" fillId="0" borderId="5" xfId="1" applyFont="1" applyFill="1" applyBorder="1" applyAlignment="1" applyProtection="1">
      <alignment horizontal="left"/>
    </xf>
    <xf numFmtId="0" fontId="3" fillId="0" borderId="17" xfId="1" applyFont="1" applyFill="1" applyBorder="1" applyAlignment="1" applyProtection="1">
      <alignment horizontal="left"/>
    </xf>
    <xf numFmtId="0" fontId="3" fillId="0" borderId="15" xfId="1" applyFont="1" applyFill="1" applyBorder="1" applyAlignment="1" applyProtection="1">
      <alignment horizontal="left"/>
    </xf>
    <xf numFmtId="0" fontId="3" fillId="0" borderId="16" xfId="1" applyFont="1" applyFill="1" applyBorder="1" applyAlignment="1" applyProtection="1">
      <alignment horizontal="left"/>
    </xf>
    <xf numFmtId="167" fontId="32" fillId="11" borderId="32" xfId="1" applyNumberFormat="1" applyFont="1" applyFill="1" applyBorder="1" applyAlignment="1" applyProtection="1">
      <alignment horizontal="left"/>
      <protection locked="0"/>
    </xf>
    <xf numFmtId="167" fontId="32" fillId="11" borderId="29" xfId="1" applyNumberFormat="1" applyFont="1" applyFill="1" applyBorder="1" applyAlignment="1" applyProtection="1">
      <alignment horizontal="left"/>
      <protection locked="0"/>
    </xf>
    <xf numFmtId="167" fontId="32" fillId="11" borderId="31" xfId="1" applyNumberFormat="1" applyFont="1" applyFill="1" applyBorder="1" applyAlignment="1" applyProtection="1">
      <alignment horizontal="left"/>
      <protection locked="0"/>
    </xf>
    <xf numFmtId="0" fontId="3" fillId="2" borderId="6" xfId="1" applyFont="1" applyFill="1" applyBorder="1" applyAlignment="1" applyProtection="1">
      <alignment horizontal="left"/>
    </xf>
    <xf numFmtId="0" fontId="3" fillId="2" borderId="4" xfId="1" applyFont="1" applyFill="1" applyBorder="1" applyAlignment="1" applyProtection="1">
      <alignment horizontal="left"/>
    </xf>
    <xf numFmtId="0" fontId="3" fillId="2" borderId="5" xfId="1" applyFont="1" applyFill="1" applyBorder="1" applyAlignment="1" applyProtection="1">
      <alignment horizontal="left"/>
    </xf>
    <xf numFmtId="1" fontId="32" fillId="11" borderId="12" xfId="1" applyNumberFormat="1" applyFont="1" applyFill="1" applyBorder="1" applyAlignment="1" applyProtection="1">
      <alignment horizontal="left"/>
      <protection locked="0"/>
    </xf>
    <xf numFmtId="1" fontId="32" fillId="11" borderId="10" xfId="1" applyNumberFormat="1" applyFont="1" applyFill="1" applyBorder="1" applyAlignment="1" applyProtection="1">
      <alignment horizontal="left"/>
      <protection locked="0"/>
    </xf>
    <xf numFmtId="0" fontId="32" fillId="11" borderId="33" xfId="1" applyFont="1" applyFill="1" applyBorder="1" applyAlignment="1" applyProtection="1">
      <alignment horizontal="left"/>
      <protection locked="0"/>
    </xf>
    <xf numFmtId="0" fontId="23" fillId="0" borderId="69" xfId="1" quotePrefix="1" applyFont="1" applyBorder="1" applyAlignment="1">
      <alignment horizontal="center" vertical="center"/>
    </xf>
    <xf numFmtId="0" fontId="23" fillId="0" borderId="70" xfId="1" quotePrefix="1" applyFont="1" applyBorder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2" fillId="0" borderId="0" xfId="1" applyAlignment="1">
      <alignment vertical="center"/>
    </xf>
    <xf numFmtId="164" fontId="11" fillId="0" borderId="0" xfId="1" applyNumberFormat="1" applyFont="1" applyAlignment="1">
      <alignment horizontal="center" vertical="center"/>
    </xf>
    <xf numFmtId="164" fontId="11" fillId="0" borderId="105" xfId="1" applyNumberFormat="1" applyFont="1" applyBorder="1" applyAlignment="1">
      <alignment horizontal="center" vertical="center"/>
    </xf>
    <xf numFmtId="0" fontId="11" fillId="0" borderId="105" xfId="1" applyFont="1" applyBorder="1" applyAlignment="1">
      <alignment horizontal="center" vertical="center"/>
    </xf>
    <xf numFmtId="0" fontId="3" fillId="0" borderId="42" xfId="1" applyFont="1" applyBorder="1" applyAlignment="1">
      <alignment horizontal="left"/>
    </xf>
    <xf numFmtId="165" fontId="32" fillId="14" borderId="43" xfId="1" applyNumberFormat="1" applyFont="1" applyFill="1" applyBorder="1" applyAlignment="1">
      <alignment horizontal="center"/>
    </xf>
    <xf numFmtId="165" fontId="32" fillId="14" borderId="44" xfId="1" applyNumberFormat="1" applyFont="1" applyFill="1" applyBorder="1" applyAlignment="1">
      <alignment horizontal="center"/>
    </xf>
    <xf numFmtId="0" fontId="2" fillId="0" borderId="55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56" xfId="1" applyBorder="1" applyAlignment="1">
      <alignment horizontal="center" vertical="center"/>
    </xf>
    <xf numFmtId="0" fontId="2" fillId="0" borderId="3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27" xfId="1" applyBorder="1" applyAlignment="1">
      <alignment horizontal="center" vertical="center"/>
    </xf>
    <xf numFmtId="0" fontId="2" fillId="0" borderId="29" xfId="1" applyBorder="1" applyAlignment="1">
      <alignment horizontal="center" vertical="center"/>
    </xf>
    <xf numFmtId="0" fontId="2" fillId="0" borderId="30" xfId="1" applyBorder="1" applyAlignment="1">
      <alignment horizontal="center" vertical="center"/>
    </xf>
    <xf numFmtId="164" fontId="2" fillId="0" borderId="6" xfId="1" applyNumberFormat="1" applyBorder="1" applyAlignment="1">
      <alignment horizontal="center" vertical="center"/>
    </xf>
    <xf numFmtId="164" fontId="2" fillId="0" borderId="4" xfId="1" applyNumberFormat="1" applyBorder="1" applyAlignment="1">
      <alignment horizontal="center" vertical="center"/>
    </xf>
    <xf numFmtId="164" fontId="2" fillId="0" borderId="5" xfId="1" applyNumberFormat="1" applyBorder="1" applyAlignment="1">
      <alignment horizontal="center" vertical="center"/>
    </xf>
    <xf numFmtId="164" fontId="2" fillId="0" borderId="32" xfId="1" applyNumberFormat="1" applyBorder="1" applyAlignment="1">
      <alignment horizontal="center" vertical="center"/>
    </xf>
    <xf numFmtId="164" fontId="2" fillId="0" borderId="29" xfId="1" applyNumberFormat="1" applyBorder="1" applyAlignment="1">
      <alignment horizontal="center" vertical="center"/>
    </xf>
    <xf numFmtId="164" fontId="2" fillId="0" borderId="31" xfId="1" applyNumberFormat="1" applyBorder="1" applyAlignment="1">
      <alignment horizontal="center" vertical="center"/>
    </xf>
    <xf numFmtId="164" fontId="3" fillId="0" borderId="4" xfId="1" applyNumberFormat="1" applyFont="1" applyBorder="1" applyAlignment="1">
      <alignment horizontal="center" vertical="center"/>
    </xf>
    <xf numFmtId="164" fontId="3" fillId="0" borderId="29" xfId="1" applyNumberFormat="1" applyFont="1" applyBorder="1" applyAlignment="1">
      <alignment horizontal="center" vertical="center"/>
    </xf>
    <xf numFmtId="164" fontId="3" fillId="0" borderId="27" xfId="1" applyNumberFormat="1" applyFont="1" applyBorder="1" applyAlignment="1">
      <alignment horizontal="center" vertical="center"/>
    </xf>
    <xf numFmtId="164" fontId="3" fillId="0" borderId="30" xfId="1" applyNumberFormat="1" applyFont="1" applyBorder="1" applyAlignment="1">
      <alignment horizontal="center" vertical="center"/>
    </xf>
    <xf numFmtId="164" fontId="2" fillId="0" borderId="57" xfId="1" applyNumberFormat="1" applyBorder="1" applyAlignment="1">
      <alignment horizontal="center" vertical="center"/>
    </xf>
    <xf numFmtId="164" fontId="2" fillId="0" borderId="27" xfId="1" applyNumberFormat="1" applyBorder="1" applyAlignment="1">
      <alignment horizontal="center" vertical="center"/>
    </xf>
    <xf numFmtId="164" fontId="2" fillId="0" borderId="67" xfId="1" applyNumberFormat="1" applyBorder="1" applyAlignment="1">
      <alignment horizontal="center" vertical="center"/>
    </xf>
    <xf numFmtId="164" fontId="2" fillId="0" borderId="30" xfId="1" applyNumberFormat="1" applyBorder="1" applyAlignment="1">
      <alignment horizontal="center" vertical="center"/>
    </xf>
    <xf numFmtId="0" fontId="31" fillId="0" borderId="20" xfId="1" applyFont="1" applyBorder="1" applyAlignment="1">
      <alignment horizontal="right" vertical="center"/>
    </xf>
    <xf numFmtId="1" fontId="32" fillId="14" borderId="12" xfId="1" applyNumberFormat="1" applyFont="1" applyFill="1" applyBorder="1" applyAlignment="1">
      <alignment horizontal="center"/>
    </xf>
    <xf numFmtId="1" fontId="32" fillId="14" borderId="10" xfId="1" applyNumberFormat="1" applyFont="1" applyFill="1" applyBorder="1" applyAlignment="1">
      <alignment horizontal="center"/>
    </xf>
    <xf numFmtId="14" fontId="32" fillId="14" borderId="12" xfId="1" applyNumberFormat="1" applyFont="1" applyFill="1" applyBorder="1" applyAlignment="1">
      <alignment horizontal="left"/>
    </xf>
    <xf numFmtId="14" fontId="32" fillId="14" borderId="10" xfId="1" applyNumberFormat="1" applyFont="1" applyFill="1" applyBorder="1" applyAlignment="1">
      <alignment horizontal="left"/>
    </xf>
    <xf numFmtId="14" fontId="32" fillId="14" borderId="11" xfId="1" applyNumberFormat="1" applyFont="1" applyFill="1" applyBorder="1" applyAlignment="1">
      <alignment horizontal="left"/>
    </xf>
    <xf numFmtId="164" fontId="12" fillId="0" borderId="98" xfId="1" applyNumberFormat="1" applyFont="1" applyBorder="1" applyAlignment="1">
      <alignment horizontal="center" vertical="center"/>
    </xf>
    <xf numFmtId="164" fontId="12" fillId="0" borderId="94" xfId="1" applyNumberFormat="1" applyFont="1" applyBorder="1" applyAlignment="1">
      <alignment horizontal="center" vertical="center"/>
    </xf>
    <xf numFmtId="164" fontId="12" fillId="0" borderId="91" xfId="1" applyNumberFormat="1" applyFont="1" applyBorder="1" applyAlignment="1">
      <alignment horizontal="center" vertical="center"/>
    </xf>
    <xf numFmtId="164" fontId="12" fillId="0" borderId="99" xfId="1" applyNumberFormat="1" applyFont="1" applyBorder="1" applyAlignment="1">
      <alignment horizontal="center" vertical="center"/>
    </xf>
    <xf numFmtId="164" fontId="12" fillId="0" borderId="96" xfId="1" applyNumberFormat="1" applyFont="1" applyBorder="1" applyAlignment="1">
      <alignment horizontal="center" vertical="center"/>
    </xf>
    <xf numFmtId="164" fontId="12" fillId="0" borderId="93" xfId="1" applyNumberFormat="1" applyFont="1" applyBorder="1" applyAlignment="1">
      <alignment horizontal="center" vertical="center"/>
    </xf>
    <xf numFmtId="164" fontId="32" fillId="0" borderId="86" xfId="1" applyNumberFormat="1" applyFont="1" applyBorder="1" applyAlignment="1">
      <alignment horizontal="center" vertical="center"/>
    </xf>
    <xf numFmtId="164" fontId="32" fillId="0" borderId="94" xfId="1" applyNumberFormat="1" applyFont="1" applyBorder="1" applyAlignment="1">
      <alignment horizontal="center" vertical="center"/>
    </xf>
    <xf numFmtId="164" fontId="32" fillId="0" borderId="91" xfId="1" applyNumberFormat="1" applyFont="1" applyBorder="1" applyAlignment="1">
      <alignment horizontal="center" vertical="center"/>
    </xf>
    <xf numFmtId="164" fontId="32" fillId="0" borderId="88" xfId="1" applyNumberFormat="1" applyFont="1" applyBorder="1" applyAlignment="1">
      <alignment horizontal="center" vertical="center"/>
    </xf>
    <xf numFmtId="164" fontId="32" fillId="0" borderId="96" xfId="1" applyNumberFormat="1" applyFont="1" applyBorder="1" applyAlignment="1">
      <alignment horizontal="center" vertical="center"/>
    </xf>
    <xf numFmtId="164" fontId="32" fillId="0" borderId="93" xfId="1" applyNumberFormat="1" applyFont="1" applyBorder="1" applyAlignment="1">
      <alignment horizontal="center" vertical="center"/>
    </xf>
    <xf numFmtId="164" fontId="32" fillId="0" borderId="95" xfId="1" applyNumberFormat="1" applyFont="1" applyBorder="1" applyAlignment="1">
      <alignment horizontal="center" vertical="center"/>
    </xf>
    <xf numFmtId="164" fontId="32" fillId="0" borderId="97" xfId="1" applyNumberFormat="1" applyFont="1" applyBorder="1" applyAlignment="1">
      <alignment horizontal="center" vertical="center"/>
    </xf>
    <xf numFmtId="2" fontId="32" fillId="0" borderId="90" xfId="1" applyNumberFormat="1" applyFont="1" applyBorder="1" applyAlignment="1">
      <alignment horizontal="center" vertical="center"/>
    </xf>
    <xf numFmtId="2" fontId="32" fillId="0" borderId="94" xfId="1" applyNumberFormat="1" applyFont="1" applyBorder="1" applyAlignment="1">
      <alignment horizontal="center" vertical="center"/>
    </xf>
    <xf numFmtId="2" fontId="32" fillId="0" borderId="95" xfId="1" applyNumberFormat="1" applyFont="1" applyBorder="1" applyAlignment="1">
      <alignment horizontal="center" vertical="center"/>
    </xf>
    <xf numFmtId="2" fontId="32" fillId="0" borderId="92" xfId="1" applyNumberFormat="1" applyFont="1" applyBorder="1" applyAlignment="1">
      <alignment horizontal="center" vertical="center"/>
    </xf>
    <xf numFmtId="2" fontId="32" fillId="0" borderId="96" xfId="1" applyNumberFormat="1" applyFont="1" applyBorder="1" applyAlignment="1">
      <alignment horizontal="center" vertical="center"/>
    </xf>
    <xf numFmtId="2" fontId="32" fillId="0" borderId="97" xfId="1" applyNumberFormat="1" applyFont="1" applyBorder="1" applyAlignment="1">
      <alignment horizontal="center" vertical="center"/>
    </xf>
    <xf numFmtId="166" fontId="32" fillId="0" borderId="86" xfId="1" applyNumberFormat="1" applyFont="1" applyBorder="1" applyAlignment="1">
      <alignment horizontal="center" vertical="center"/>
    </xf>
    <xf numFmtId="166" fontId="32" fillId="0" borderId="94" xfId="1" applyNumberFormat="1" applyFont="1" applyBorder="1" applyAlignment="1">
      <alignment horizontal="center" vertical="center"/>
    </xf>
    <xf numFmtId="166" fontId="32" fillId="0" borderId="95" xfId="1" applyNumberFormat="1" applyFont="1" applyBorder="1" applyAlignment="1">
      <alignment horizontal="center" vertical="center"/>
    </xf>
    <xf numFmtId="166" fontId="32" fillId="0" borderId="88" xfId="1" applyNumberFormat="1" applyFont="1" applyBorder="1" applyAlignment="1">
      <alignment horizontal="center" vertical="center"/>
    </xf>
    <xf numFmtId="166" fontId="32" fillId="0" borderId="96" xfId="1" applyNumberFormat="1" applyFont="1" applyBorder="1" applyAlignment="1">
      <alignment horizontal="center" vertical="center"/>
    </xf>
    <xf numFmtId="166" fontId="32" fillId="0" borderId="97" xfId="1" applyNumberFormat="1" applyFont="1" applyBorder="1" applyAlignment="1">
      <alignment horizontal="center" vertical="center"/>
    </xf>
    <xf numFmtId="164" fontId="32" fillId="0" borderId="90" xfId="1" applyNumberFormat="1" applyFont="1" applyBorder="1" applyAlignment="1">
      <alignment horizontal="center" vertical="center"/>
    </xf>
    <xf numFmtId="164" fontId="32" fillId="0" borderId="92" xfId="1" applyNumberFormat="1" applyFont="1" applyBorder="1" applyAlignment="1">
      <alignment horizontal="center" vertical="center"/>
    </xf>
    <xf numFmtId="164" fontId="12" fillId="11" borderId="36" xfId="1" applyNumberFormat="1" applyFont="1" applyFill="1" applyBorder="1" applyAlignment="1" applyProtection="1">
      <alignment horizontal="center" vertical="center"/>
      <protection locked="0"/>
    </xf>
    <xf numFmtId="164" fontId="12" fillId="11" borderId="34" xfId="1" applyNumberFormat="1" applyFont="1" applyFill="1" applyBorder="1" applyAlignment="1" applyProtection="1">
      <alignment horizontal="center" vertical="center"/>
      <protection locked="0"/>
    </xf>
    <xf numFmtId="164" fontId="12" fillId="11" borderId="35" xfId="1" applyNumberFormat="1" applyFont="1" applyFill="1" applyBorder="1" applyAlignment="1" applyProtection="1">
      <alignment horizontal="center" vertical="center"/>
      <protection locked="0"/>
    </xf>
    <xf numFmtId="164" fontId="12" fillId="11" borderId="92" xfId="1" applyNumberFormat="1" applyFont="1" applyFill="1" applyBorder="1" applyAlignment="1" applyProtection="1">
      <alignment horizontal="center" vertical="center"/>
      <protection locked="0"/>
    </xf>
    <xf numFmtId="164" fontId="12" fillId="11" borderId="96" xfId="1" applyNumberFormat="1" applyFont="1" applyFill="1" applyBorder="1" applyAlignment="1" applyProtection="1">
      <alignment horizontal="center" vertical="center"/>
      <protection locked="0"/>
    </xf>
    <xf numFmtId="164" fontId="12" fillId="11" borderId="97" xfId="1" applyNumberFormat="1" applyFont="1" applyFill="1" applyBorder="1" applyAlignment="1" applyProtection="1">
      <alignment horizontal="center" vertical="center"/>
      <protection locked="0"/>
    </xf>
    <xf numFmtId="0" fontId="9" fillId="0" borderId="45" xfId="1" applyFont="1" applyBorder="1" applyAlignment="1">
      <alignment horizontal="center"/>
    </xf>
    <xf numFmtId="0" fontId="42" fillId="14" borderId="20" xfId="1" applyFont="1" applyFill="1" applyBorder="1" applyAlignment="1">
      <alignment horizontal="center"/>
    </xf>
    <xf numFmtId="0" fontId="3" fillId="2" borderId="6" xfId="1" applyFont="1" applyFill="1" applyBorder="1" applyAlignment="1">
      <alignment horizontal="left"/>
    </xf>
    <xf numFmtId="0" fontId="3" fillId="2" borderId="4" xfId="1" applyFont="1" applyFill="1" applyBorder="1" applyAlignment="1">
      <alignment horizontal="left"/>
    </xf>
    <xf numFmtId="0" fontId="3" fillId="2" borderId="5" xfId="1" applyFont="1" applyFill="1" applyBorder="1" applyAlignment="1">
      <alignment horizontal="left"/>
    </xf>
    <xf numFmtId="0" fontId="3" fillId="0" borderId="7" xfId="1" applyFont="1" applyBorder="1" applyAlignment="1">
      <alignment horizontal="left"/>
    </xf>
    <xf numFmtId="2" fontId="32" fillId="14" borderId="43" xfId="1" applyNumberFormat="1" applyFont="1" applyFill="1" applyBorder="1" applyAlignment="1">
      <alignment horizontal="center"/>
    </xf>
    <xf numFmtId="0" fontId="2" fillId="4" borderId="86" xfId="1" applyFill="1" applyBorder="1" applyAlignment="1">
      <alignment horizontal="center" vertical="center"/>
    </xf>
    <xf numFmtId="0" fontId="2" fillId="4" borderId="87" xfId="1" applyFill="1" applyBorder="1" applyAlignment="1">
      <alignment horizontal="center" vertical="center"/>
    </xf>
    <xf numFmtId="0" fontId="2" fillId="4" borderId="90" xfId="1" applyFill="1" applyBorder="1" applyAlignment="1">
      <alignment horizontal="center" vertical="center"/>
    </xf>
    <xf numFmtId="0" fontId="2" fillId="4" borderId="91" xfId="1" applyFill="1" applyBorder="1" applyAlignment="1">
      <alignment horizontal="center" vertical="center"/>
    </xf>
    <xf numFmtId="166" fontId="32" fillId="11" borderId="90" xfId="1" applyNumberFormat="1" applyFont="1" applyFill="1" applyBorder="1" applyAlignment="1" applyProtection="1">
      <alignment horizontal="center" vertical="center"/>
      <protection locked="0"/>
    </xf>
    <xf numFmtId="166" fontId="32" fillId="11" borderId="94" xfId="1" applyNumberFormat="1" applyFont="1" applyFill="1" applyBorder="1" applyAlignment="1" applyProtection="1">
      <alignment horizontal="center" vertical="center"/>
      <protection locked="0"/>
    </xf>
    <xf numFmtId="166" fontId="32" fillId="11" borderId="95" xfId="1" applyNumberFormat="1" applyFont="1" applyFill="1" applyBorder="1" applyAlignment="1" applyProtection="1">
      <alignment horizontal="center" vertical="center"/>
      <protection locked="0"/>
    </xf>
    <xf numFmtId="166" fontId="32" fillId="11" borderId="92" xfId="1" applyNumberFormat="1" applyFont="1" applyFill="1" applyBorder="1" applyAlignment="1" applyProtection="1">
      <alignment horizontal="center" vertical="center"/>
      <protection locked="0"/>
    </xf>
    <xf numFmtId="166" fontId="32" fillId="11" borderId="96" xfId="1" applyNumberFormat="1" applyFont="1" applyFill="1" applyBorder="1" applyAlignment="1" applyProtection="1">
      <alignment horizontal="center" vertical="center"/>
      <protection locked="0"/>
    </xf>
    <xf numFmtId="166" fontId="32" fillId="11" borderId="97" xfId="1" applyNumberFormat="1" applyFont="1" applyFill="1" applyBorder="1" applyAlignment="1" applyProtection="1">
      <alignment horizontal="center" vertical="center"/>
      <protection locked="0"/>
    </xf>
    <xf numFmtId="166" fontId="32" fillId="4" borderId="86" xfId="1" applyNumberFormat="1" applyFont="1" applyFill="1" applyBorder="1" applyAlignment="1">
      <alignment horizontal="center" vertical="center"/>
    </xf>
    <xf numFmtId="166" fontId="32" fillId="4" borderId="94" xfId="1" applyNumberFormat="1" applyFont="1" applyFill="1" applyBorder="1" applyAlignment="1">
      <alignment horizontal="center" vertical="center"/>
    </xf>
    <xf numFmtId="166" fontId="32" fillId="4" borderId="95" xfId="1" applyNumberFormat="1" applyFont="1" applyFill="1" applyBorder="1" applyAlignment="1">
      <alignment horizontal="center" vertical="center"/>
    </xf>
    <xf numFmtId="166" fontId="32" fillId="4" borderId="88" xfId="1" applyNumberFormat="1" applyFont="1" applyFill="1" applyBorder="1" applyAlignment="1">
      <alignment horizontal="center" vertical="center"/>
    </xf>
    <xf numFmtId="166" fontId="32" fillId="4" borderId="96" xfId="1" applyNumberFormat="1" applyFont="1" applyFill="1" applyBorder="1" applyAlignment="1">
      <alignment horizontal="center" vertical="center"/>
    </xf>
    <xf numFmtId="166" fontId="32" fillId="4" borderId="97" xfId="1" applyNumberFormat="1" applyFont="1" applyFill="1" applyBorder="1" applyAlignment="1">
      <alignment horizontal="center" vertical="center"/>
    </xf>
    <xf numFmtId="166" fontId="32" fillId="4" borderId="91" xfId="1" applyNumberFormat="1" applyFont="1" applyFill="1" applyBorder="1" applyAlignment="1">
      <alignment horizontal="center" vertical="center"/>
    </xf>
    <xf numFmtId="166" fontId="32" fillId="4" borderId="93" xfId="1" applyNumberFormat="1" applyFont="1" applyFill="1" applyBorder="1" applyAlignment="1">
      <alignment horizontal="center" vertical="center"/>
    </xf>
    <xf numFmtId="164" fontId="12" fillId="4" borderId="98" xfId="1" applyNumberFormat="1" applyFont="1" applyFill="1" applyBorder="1" applyAlignment="1">
      <alignment horizontal="center" vertical="center"/>
    </xf>
    <xf numFmtId="164" fontId="12" fillId="4" borderId="94" xfId="1" applyNumberFormat="1" applyFont="1" applyFill="1" applyBorder="1" applyAlignment="1">
      <alignment horizontal="center" vertical="center"/>
    </xf>
    <xf numFmtId="164" fontId="12" fillId="4" borderId="91" xfId="1" applyNumberFormat="1" applyFont="1" applyFill="1" applyBorder="1" applyAlignment="1">
      <alignment horizontal="center" vertical="center"/>
    </xf>
    <xf numFmtId="164" fontId="12" fillId="4" borderId="99" xfId="1" applyNumberFormat="1" applyFont="1" applyFill="1" applyBorder="1" applyAlignment="1">
      <alignment horizontal="center" vertical="center"/>
    </xf>
    <xf numFmtId="164" fontId="12" fillId="4" borderId="96" xfId="1" applyNumberFormat="1" applyFont="1" applyFill="1" applyBorder="1" applyAlignment="1">
      <alignment horizontal="center" vertical="center"/>
    </xf>
    <xf numFmtId="164" fontId="12" fillId="4" borderId="93" xfId="1" applyNumberFormat="1" applyFont="1" applyFill="1" applyBorder="1" applyAlignment="1">
      <alignment horizontal="center" vertical="center"/>
    </xf>
    <xf numFmtId="0" fontId="10" fillId="0" borderId="10" xfId="1" applyFont="1" applyBorder="1" applyAlignment="1" applyProtection="1">
      <alignment horizontal="left" vertical="center"/>
    </xf>
    <xf numFmtId="0" fontId="3" fillId="0" borderId="42" xfId="1" applyFont="1" applyBorder="1" applyAlignment="1" applyProtection="1">
      <alignment horizontal="left"/>
    </xf>
    <xf numFmtId="2" fontId="32" fillId="11" borderId="43" xfId="1" applyNumberFormat="1" applyFont="1" applyFill="1" applyBorder="1" applyAlignment="1" applyProtection="1">
      <alignment horizontal="center"/>
      <protection locked="0"/>
    </xf>
    <xf numFmtId="0" fontId="3" fillId="0" borderId="7" xfId="1" applyFont="1" applyFill="1" applyBorder="1" applyAlignment="1" applyProtection="1">
      <alignment horizontal="left"/>
    </xf>
    <xf numFmtId="0" fontId="3" fillId="0" borderId="39" xfId="1" applyFont="1" applyFill="1" applyBorder="1" applyAlignment="1" applyProtection="1">
      <alignment horizontal="left"/>
    </xf>
    <xf numFmtId="0" fontId="3" fillId="0" borderId="40" xfId="1" applyFont="1" applyFill="1" applyBorder="1" applyAlignment="1" applyProtection="1">
      <alignment horizontal="left"/>
    </xf>
    <xf numFmtId="14" fontId="32" fillId="11" borderId="8" xfId="1" applyNumberFormat="1" applyFont="1" applyFill="1" applyBorder="1" applyAlignment="1" applyProtection="1">
      <alignment horizontal="left"/>
      <protection locked="0"/>
    </xf>
    <xf numFmtId="18" fontId="32" fillId="11" borderId="8" xfId="1" applyNumberFormat="1" applyFont="1" applyFill="1" applyBorder="1" applyAlignment="1" applyProtection="1">
      <alignment horizontal="left"/>
      <protection locked="0"/>
    </xf>
    <xf numFmtId="18" fontId="32" fillId="11" borderId="41" xfId="1" applyNumberFormat="1" applyFont="1" applyFill="1" applyBorder="1" applyAlignment="1" applyProtection="1">
      <alignment horizontal="left"/>
      <protection locked="0"/>
    </xf>
    <xf numFmtId="166" fontId="32" fillId="0" borderId="91" xfId="1" applyNumberFormat="1" applyFont="1" applyBorder="1" applyAlignment="1">
      <alignment horizontal="center" vertical="center"/>
    </xf>
    <xf numFmtId="166" fontId="32" fillId="0" borderId="93" xfId="1" applyNumberFormat="1" applyFont="1" applyBorder="1" applyAlignment="1">
      <alignment horizontal="center" vertical="center"/>
    </xf>
    <xf numFmtId="164" fontId="3" fillId="4" borderId="101" xfId="1" applyNumberFormat="1" applyFont="1" applyFill="1" applyBorder="1" applyAlignment="1">
      <alignment horizontal="center" vertical="center"/>
    </xf>
    <xf numFmtId="164" fontId="3" fillId="4" borderId="93" xfId="1" applyNumberFormat="1" applyFont="1" applyFill="1" applyBorder="1" applyAlignment="1">
      <alignment horizontal="center" vertical="center"/>
    </xf>
    <xf numFmtId="164" fontId="12" fillId="4" borderId="58" xfId="1" applyNumberFormat="1" applyFont="1" applyFill="1" applyBorder="1" applyAlignment="1">
      <alignment horizontal="center" vertical="center"/>
    </xf>
    <xf numFmtId="164" fontId="12" fillId="4" borderId="34" xfId="1" applyNumberFormat="1" applyFont="1" applyFill="1" applyBorder="1" applyAlignment="1">
      <alignment horizontal="center" vertical="center"/>
    </xf>
    <xf numFmtId="164" fontId="12" fillId="4" borderId="101" xfId="1" applyNumberFormat="1" applyFont="1" applyFill="1" applyBorder="1" applyAlignment="1">
      <alignment horizontal="center" vertical="center"/>
    </xf>
    <xf numFmtId="0" fontId="32" fillId="0" borderId="86" xfId="1" applyFont="1" applyBorder="1" applyAlignment="1">
      <alignment horizontal="center" vertical="center"/>
    </xf>
    <xf numFmtId="0" fontId="32" fillId="0" borderId="87" xfId="1" applyFont="1" applyBorder="1" applyAlignment="1">
      <alignment horizontal="center" vertical="center"/>
    </xf>
    <xf numFmtId="0" fontId="32" fillId="0" borderId="88" xfId="1" applyFont="1" applyBorder="1" applyAlignment="1">
      <alignment horizontal="center" vertical="center"/>
    </xf>
    <xf numFmtId="0" fontId="32" fillId="0" borderId="89" xfId="1" applyFont="1" applyBorder="1" applyAlignment="1">
      <alignment horizontal="center" vertical="center"/>
    </xf>
    <xf numFmtId="0" fontId="32" fillId="0" borderId="90" xfId="1" applyFont="1" applyBorder="1" applyAlignment="1">
      <alignment horizontal="center" vertical="center"/>
    </xf>
    <xf numFmtId="0" fontId="32" fillId="0" borderId="91" xfId="1" applyFont="1" applyBorder="1" applyAlignment="1">
      <alignment horizontal="center" vertical="center"/>
    </xf>
    <xf numFmtId="0" fontId="32" fillId="0" borderId="92" xfId="1" applyFont="1" applyBorder="1" applyAlignment="1">
      <alignment horizontal="center" vertical="center"/>
    </xf>
    <xf numFmtId="0" fontId="32" fillId="0" borderId="93" xfId="1" applyFont="1" applyBorder="1" applyAlignment="1">
      <alignment horizontal="center" vertical="center"/>
    </xf>
    <xf numFmtId="165" fontId="32" fillId="0" borderId="90" xfId="1" applyNumberFormat="1" applyFont="1" applyBorder="1" applyAlignment="1">
      <alignment horizontal="center" vertical="center"/>
    </xf>
    <xf numFmtId="165" fontId="32" fillId="0" borderId="94" xfId="1" applyNumberFormat="1" applyFont="1" applyBorder="1" applyAlignment="1">
      <alignment horizontal="center" vertical="center"/>
    </xf>
    <xf numFmtId="165" fontId="32" fillId="0" borderId="95" xfId="1" applyNumberFormat="1" applyFont="1" applyBorder="1" applyAlignment="1">
      <alignment horizontal="center" vertical="center"/>
    </xf>
    <xf numFmtId="165" fontId="32" fillId="0" borderId="92" xfId="1" applyNumberFormat="1" applyFont="1" applyBorder="1" applyAlignment="1">
      <alignment horizontal="center" vertical="center"/>
    </xf>
    <xf numFmtId="165" fontId="32" fillId="0" borderId="96" xfId="1" applyNumberFormat="1" applyFont="1" applyBorder="1" applyAlignment="1">
      <alignment horizontal="center" vertical="center"/>
    </xf>
    <xf numFmtId="165" fontId="32" fillId="0" borderId="97" xfId="1" applyNumberFormat="1" applyFont="1" applyBorder="1" applyAlignment="1">
      <alignment horizontal="center" vertical="center"/>
    </xf>
    <xf numFmtId="164" fontId="32" fillId="4" borderId="86" xfId="1" applyNumberFormat="1" applyFont="1" applyFill="1" applyBorder="1" applyAlignment="1">
      <alignment horizontal="center" vertical="center"/>
    </xf>
    <xf numFmtId="164" fontId="32" fillId="4" borderId="94" xfId="1" applyNumberFormat="1" applyFont="1" applyFill="1" applyBorder="1" applyAlignment="1">
      <alignment horizontal="center" vertical="center"/>
    </xf>
    <xf numFmtId="164" fontId="32" fillId="4" borderId="91" xfId="1" applyNumberFormat="1" applyFont="1" applyFill="1" applyBorder="1" applyAlignment="1">
      <alignment horizontal="center" vertical="center"/>
    </xf>
    <xf numFmtId="164" fontId="32" fillId="4" borderId="88" xfId="1" applyNumberFormat="1" applyFont="1" applyFill="1" applyBorder="1" applyAlignment="1">
      <alignment horizontal="center" vertical="center"/>
    </xf>
    <xf numFmtId="164" fontId="32" fillId="4" borderId="96" xfId="1" applyNumberFormat="1" applyFont="1" applyFill="1" applyBorder="1" applyAlignment="1">
      <alignment horizontal="center" vertical="center"/>
    </xf>
    <xf numFmtId="164" fontId="32" fillId="4" borderId="93" xfId="1" applyNumberFormat="1" applyFont="1" applyFill="1" applyBorder="1" applyAlignment="1">
      <alignment horizontal="center" vertical="center"/>
    </xf>
    <xf numFmtId="164" fontId="32" fillId="4" borderId="95" xfId="1" applyNumberFormat="1" applyFont="1" applyFill="1" applyBorder="1" applyAlignment="1">
      <alignment horizontal="center" vertical="center"/>
    </xf>
    <xf numFmtId="164" fontId="32" fillId="4" borderId="97" xfId="1" applyNumberFormat="1" applyFont="1" applyFill="1" applyBorder="1" applyAlignment="1">
      <alignment horizontal="center" vertical="center"/>
    </xf>
    <xf numFmtId="164" fontId="32" fillId="11" borderId="90" xfId="1" applyNumberFormat="1" applyFont="1" applyFill="1" applyBorder="1" applyAlignment="1" applyProtection="1">
      <alignment horizontal="center" vertical="center"/>
      <protection locked="0"/>
    </xf>
    <xf numFmtId="164" fontId="32" fillId="11" borderId="94" xfId="1" applyNumberFormat="1" applyFont="1" applyFill="1" applyBorder="1" applyAlignment="1" applyProtection="1">
      <alignment horizontal="center" vertical="center"/>
      <protection locked="0"/>
    </xf>
    <xf numFmtId="164" fontId="32" fillId="11" borderId="95" xfId="1" applyNumberFormat="1" applyFont="1" applyFill="1" applyBorder="1" applyAlignment="1" applyProtection="1">
      <alignment horizontal="center" vertical="center"/>
      <protection locked="0"/>
    </xf>
    <xf numFmtId="164" fontId="32" fillId="11" borderId="92" xfId="1" applyNumberFormat="1" applyFont="1" applyFill="1" applyBorder="1" applyAlignment="1" applyProtection="1">
      <alignment horizontal="center" vertical="center"/>
      <protection locked="0"/>
    </xf>
    <xf numFmtId="164" fontId="32" fillId="11" borderId="96" xfId="1" applyNumberFormat="1" applyFont="1" applyFill="1" applyBorder="1" applyAlignment="1" applyProtection="1">
      <alignment horizontal="center" vertical="center"/>
      <protection locked="0"/>
    </xf>
    <xf numFmtId="164" fontId="32" fillId="11" borderId="97" xfId="1" applyNumberFormat="1" applyFont="1" applyFill="1" applyBorder="1" applyAlignment="1" applyProtection="1">
      <alignment horizontal="center" vertical="center"/>
      <protection locked="0"/>
    </xf>
    <xf numFmtId="2" fontId="32" fillId="11" borderId="90" xfId="1" applyNumberFormat="1" applyFont="1" applyFill="1" applyBorder="1" applyAlignment="1" applyProtection="1">
      <alignment horizontal="center" vertical="center"/>
      <protection locked="0"/>
    </xf>
    <xf numFmtId="2" fontId="32" fillId="11" borderId="91" xfId="1" applyNumberFormat="1" applyFont="1" applyFill="1" applyBorder="1" applyAlignment="1" applyProtection="1">
      <alignment horizontal="center" vertical="center"/>
      <protection locked="0"/>
    </xf>
    <xf numFmtId="2" fontId="32" fillId="11" borderId="92" xfId="1" applyNumberFormat="1" applyFont="1" applyFill="1" applyBorder="1" applyAlignment="1" applyProtection="1">
      <alignment horizontal="center" vertical="center"/>
      <protection locked="0"/>
    </xf>
    <xf numFmtId="2" fontId="32" fillId="11" borderId="93" xfId="1" applyNumberFormat="1" applyFont="1" applyFill="1" applyBorder="1" applyAlignment="1" applyProtection="1">
      <alignment horizontal="center" vertical="center"/>
      <protection locked="0"/>
    </xf>
    <xf numFmtId="2" fontId="32" fillId="11" borderId="86" xfId="1" applyNumberFormat="1" applyFont="1" applyFill="1" applyBorder="1" applyAlignment="1" applyProtection="1">
      <alignment horizontal="center" vertical="center"/>
      <protection locked="0"/>
    </xf>
    <xf numFmtId="2" fontId="32" fillId="11" borderId="87" xfId="1" applyNumberFormat="1" applyFont="1" applyFill="1" applyBorder="1" applyAlignment="1" applyProtection="1">
      <alignment horizontal="center" vertical="center"/>
      <protection locked="0"/>
    </xf>
    <xf numFmtId="2" fontId="32" fillId="11" borderId="88" xfId="1" applyNumberFormat="1" applyFont="1" applyFill="1" applyBorder="1" applyAlignment="1" applyProtection="1">
      <alignment horizontal="center" vertical="center"/>
      <protection locked="0"/>
    </xf>
    <xf numFmtId="2" fontId="32" fillId="11" borderId="89" xfId="1" applyNumberFormat="1" applyFont="1" applyFill="1" applyBorder="1" applyAlignment="1" applyProtection="1">
      <alignment horizontal="center" vertical="center"/>
      <protection locked="0"/>
    </xf>
    <xf numFmtId="0" fontId="32" fillId="11" borderId="86" xfId="1" applyFont="1" applyFill="1" applyBorder="1" applyAlignment="1" applyProtection="1">
      <alignment horizontal="center" vertical="center"/>
      <protection locked="0"/>
    </xf>
    <xf numFmtId="0" fontId="32" fillId="11" borderId="87" xfId="1" applyFont="1" applyFill="1" applyBorder="1" applyAlignment="1" applyProtection="1">
      <alignment horizontal="center" vertical="center"/>
      <protection locked="0"/>
    </xf>
    <xf numFmtId="0" fontId="32" fillId="11" borderId="102" xfId="1" applyFont="1" applyFill="1" applyBorder="1" applyAlignment="1" applyProtection="1">
      <alignment horizontal="center" vertical="center"/>
      <protection locked="0"/>
    </xf>
    <xf numFmtId="0" fontId="32" fillId="11" borderId="23" xfId="1" applyFont="1" applyFill="1" applyBorder="1" applyAlignment="1" applyProtection="1">
      <alignment horizontal="center" vertical="center"/>
      <protection locked="0"/>
    </xf>
    <xf numFmtId="0" fontId="32" fillId="11" borderId="90" xfId="1" applyFont="1" applyFill="1" applyBorder="1" applyAlignment="1" applyProtection="1">
      <alignment horizontal="center" vertical="center"/>
      <protection locked="0"/>
    </xf>
    <xf numFmtId="0" fontId="32" fillId="11" borderId="91" xfId="1" applyFont="1" applyFill="1" applyBorder="1" applyAlignment="1" applyProtection="1">
      <alignment horizontal="center" vertical="center"/>
      <protection locked="0"/>
    </xf>
    <xf numFmtId="0" fontId="32" fillId="11" borderId="22" xfId="1" applyFont="1" applyFill="1" applyBorder="1" applyAlignment="1" applyProtection="1">
      <alignment horizontal="center" vertical="center"/>
      <protection locked="0"/>
    </xf>
    <xf numFmtId="0" fontId="32" fillId="11" borderId="103" xfId="1" applyFont="1" applyFill="1" applyBorder="1" applyAlignment="1" applyProtection="1">
      <alignment horizontal="center" vertical="center"/>
      <protection locked="0"/>
    </xf>
    <xf numFmtId="2" fontId="32" fillId="0" borderId="22" xfId="1" applyNumberFormat="1" applyFont="1" applyBorder="1" applyAlignment="1">
      <alignment horizontal="center" vertical="center"/>
    </xf>
    <xf numFmtId="2" fontId="32" fillId="0" borderId="21" xfId="1" applyNumberFormat="1" applyFont="1" applyBorder="1" applyAlignment="1">
      <alignment horizontal="center" vertical="center"/>
    </xf>
    <xf numFmtId="164" fontId="32" fillId="0" borderId="102" xfId="1" applyNumberFormat="1" applyFont="1" applyBorder="1" applyAlignment="1">
      <alignment horizontal="center" vertical="center"/>
    </xf>
    <xf numFmtId="164" fontId="32" fillId="0" borderId="20" xfId="1" applyNumberFormat="1" applyFont="1" applyBorder="1" applyAlignment="1">
      <alignment horizontal="center" vertical="center"/>
    </xf>
    <xf numFmtId="164" fontId="32" fillId="0" borderId="21" xfId="1" applyNumberFormat="1" applyFont="1" applyBorder="1" applyAlignment="1">
      <alignment horizontal="center" vertical="center"/>
    </xf>
    <xf numFmtId="164" fontId="32" fillId="0" borderId="103" xfId="1" applyNumberFormat="1" applyFont="1" applyBorder="1" applyAlignment="1">
      <alignment horizontal="center" vertical="center"/>
    </xf>
    <xf numFmtId="164" fontId="12" fillId="0" borderId="20" xfId="1" applyNumberFormat="1" applyFont="1" applyBorder="1" applyAlignment="1">
      <alignment horizontal="center" vertical="center"/>
    </xf>
    <xf numFmtId="164" fontId="12" fillId="0" borderId="103" xfId="1" applyNumberFormat="1" applyFont="1" applyBorder="1" applyAlignment="1">
      <alignment horizontal="center" vertical="center"/>
    </xf>
    <xf numFmtId="165" fontId="32" fillId="11" borderId="90" xfId="1" applyNumberFormat="1" applyFont="1" applyFill="1" applyBorder="1" applyAlignment="1" applyProtection="1">
      <alignment horizontal="center" vertical="center"/>
      <protection locked="0"/>
    </xf>
    <xf numFmtId="165" fontId="32" fillId="11" borderId="91" xfId="1" applyNumberFormat="1" applyFont="1" applyFill="1" applyBorder="1" applyAlignment="1" applyProtection="1">
      <alignment horizontal="center" vertical="center"/>
      <protection locked="0"/>
    </xf>
    <xf numFmtId="165" fontId="32" fillId="11" borderId="92" xfId="1" applyNumberFormat="1" applyFont="1" applyFill="1" applyBorder="1" applyAlignment="1" applyProtection="1">
      <alignment horizontal="center" vertical="center"/>
      <protection locked="0"/>
    </xf>
    <xf numFmtId="165" fontId="32" fillId="11" borderId="93" xfId="1" applyNumberFormat="1" applyFont="1" applyFill="1" applyBorder="1" applyAlignment="1" applyProtection="1">
      <alignment horizontal="center" vertical="center"/>
      <protection locked="0"/>
    </xf>
    <xf numFmtId="165" fontId="32" fillId="11" borderId="86" xfId="1" applyNumberFormat="1" applyFont="1" applyFill="1" applyBorder="1" applyAlignment="1" applyProtection="1">
      <alignment horizontal="center" vertical="center"/>
      <protection locked="0"/>
    </xf>
    <xf numFmtId="165" fontId="32" fillId="11" borderId="87" xfId="1" applyNumberFormat="1" applyFont="1" applyFill="1" applyBorder="1" applyAlignment="1" applyProtection="1">
      <alignment horizontal="center" vertical="center"/>
      <protection locked="0"/>
    </xf>
    <xf numFmtId="165" fontId="32" fillId="11" borderId="88" xfId="1" applyNumberFormat="1" applyFont="1" applyFill="1" applyBorder="1" applyAlignment="1" applyProtection="1">
      <alignment horizontal="center" vertical="center"/>
      <protection locked="0"/>
    </xf>
    <xf numFmtId="165" fontId="32" fillId="11" borderId="89" xfId="1" applyNumberFormat="1" applyFont="1" applyFill="1" applyBorder="1" applyAlignment="1" applyProtection="1">
      <alignment horizontal="center" vertical="center"/>
      <protection locked="0"/>
    </xf>
    <xf numFmtId="0" fontId="3" fillId="0" borderId="3" xfId="1" applyFont="1" applyBorder="1" applyAlignment="1">
      <alignment horizontal="left" vertical="center"/>
    </xf>
    <xf numFmtId="0" fontId="3" fillId="0" borderId="68" xfId="1" applyFont="1" applyBorder="1" applyAlignment="1">
      <alignment horizontal="left" vertical="center"/>
    </xf>
    <xf numFmtId="14" fontId="32" fillId="12" borderId="24" xfId="1" applyNumberFormat="1" applyFont="1" applyFill="1" applyBorder="1" applyAlignment="1" applyProtection="1">
      <alignment horizontal="left" vertical="center"/>
      <protection locked="0"/>
    </xf>
    <xf numFmtId="14" fontId="32" fillId="12" borderId="0" xfId="1" applyNumberFormat="1" applyFont="1" applyFill="1" applyAlignment="1" applyProtection="1">
      <alignment horizontal="left" vertical="center"/>
      <protection locked="0"/>
    </xf>
    <xf numFmtId="14" fontId="32" fillId="12" borderId="65" xfId="1" applyNumberFormat="1" applyFont="1" applyFill="1" applyBorder="1" applyAlignment="1" applyProtection="1">
      <alignment horizontal="left" vertical="center"/>
      <protection locked="0"/>
    </xf>
    <xf numFmtId="14" fontId="32" fillId="12" borderId="22" xfId="1" applyNumberFormat="1" applyFont="1" applyFill="1" applyBorder="1" applyAlignment="1" applyProtection="1">
      <alignment horizontal="left" vertical="center"/>
      <protection locked="0"/>
    </xf>
    <xf numFmtId="14" fontId="32" fillId="12" borderId="20" xfId="1" applyNumberFormat="1" applyFont="1" applyFill="1" applyBorder="1" applyAlignment="1" applyProtection="1">
      <alignment horizontal="left" vertical="center"/>
      <protection locked="0"/>
    </xf>
    <xf numFmtId="14" fontId="32" fillId="12" borderId="66" xfId="1" applyNumberFormat="1" applyFont="1" applyFill="1" applyBorder="1" applyAlignment="1" applyProtection="1">
      <alignment horizontal="left" vertical="center"/>
      <protection locked="0"/>
    </xf>
    <xf numFmtId="0" fontId="32" fillId="11" borderId="60" xfId="1" applyFont="1" applyFill="1" applyBorder="1" applyAlignment="1" applyProtection="1">
      <alignment horizontal="left" vertical="center"/>
      <protection locked="0"/>
    </xf>
    <xf numFmtId="0" fontId="32" fillId="11" borderId="0" xfId="1" applyFont="1" applyFill="1" applyBorder="1" applyAlignment="1" applyProtection="1">
      <alignment horizontal="left" vertical="center"/>
      <protection locked="0"/>
    </xf>
    <xf numFmtId="0" fontId="32" fillId="11" borderId="38" xfId="1" applyFont="1" applyFill="1" applyBorder="1" applyAlignment="1" applyProtection="1">
      <alignment horizontal="left" vertical="center"/>
      <protection locked="0"/>
    </xf>
    <xf numFmtId="0" fontId="32" fillId="11" borderId="63" xfId="1" applyFont="1" applyFill="1" applyBorder="1" applyAlignment="1" applyProtection="1">
      <alignment horizontal="left" vertical="center"/>
      <protection locked="0"/>
    </xf>
    <xf numFmtId="0" fontId="32" fillId="11" borderId="20" xfId="1" applyFont="1" applyFill="1" applyBorder="1" applyAlignment="1" applyProtection="1">
      <alignment horizontal="left" vertical="center"/>
      <protection locked="0"/>
    </xf>
    <xf numFmtId="0" fontId="32" fillId="11" borderId="23" xfId="1" applyFont="1" applyFill="1" applyBorder="1" applyAlignment="1" applyProtection="1">
      <alignment horizontal="left" vertical="center"/>
      <protection locked="0"/>
    </xf>
    <xf numFmtId="0" fontId="3" fillId="0" borderId="60" xfId="1" applyFont="1" applyBorder="1" applyAlignment="1" applyProtection="1">
      <alignment horizontal="left" vertical="center"/>
    </xf>
    <xf numFmtId="0" fontId="3" fillId="0" borderId="0" xfId="1" applyFont="1" applyBorder="1" applyAlignment="1" applyProtection="1">
      <alignment horizontal="left" vertical="center"/>
    </xf>
    <xf numFmtId="0" fontId="3" fillId="0" borderId="38" xfId="1" applyFont="1" applyBorder="1" applyAlignment="1" applyProtection="1">
      <alignment horizontal="left" vertical="center"/>
    </xf>
    <xf numFmtId="0" fontId="12" fillId="0" borderId="58" xfId="1" applyFont="1" applyBorder="1" applyAlignment="1" applyProtection="1">
      <alignment horizontal="left" vertical="top" wrapText="1"/>
    </xf>
    <xf numFmtId="0" fontId="12" fillId="0" borderId="34" xfId="1" applyFont="1" applyBorder="1" applyAlignment="1" applyProtection="1">
      <alignment horizontal="left" vertical="top" wrapText="1"/>
    </xf>
    <xf numFmtId="0" fontId="12" fillId="0" borderId="37" xfId="1" applyFont="1" applyBorder="1" applyAlignment="1" applyProtection="1">
      <alignment horizontal="left" vertical="top" wrapText="1"/>
    </xf>
    <xf numFmtId="0" fontId="12" fillId="0" borderId="60" xfId="1" applyFont="1" applyBorder="1" applyAlignment="1" applyProtection="1">
      <alignment horizontal="left" vertical="top" wrapText="1"/>
    </xf>
    <xf numFmtId="0" fontId="12" fillId="0" borderId="0" xfId="1" applyFont="1" applyBorder="1" applyAlignment="1" applyProtection="1">
      <alignment horizontal="left" vertical="top" wrapText="1"/>
    </xf>
    <xf numFmtId="0" fontId="12" fillId="0" borderId="38" xfId="1" applyFont="1" applyBorder="1" applyAlignment="1" applyProtection="1">
      <alignment horizontal="left" vertical="top" wrapText="1"/>
    </xf>
    <xf numFmtId="0" fontId="12" fillId="0" borderId="63" xfId="1" applyFont="1" applyBorder="1" applyAlignment="1" applyProtection="1">
      <alignment horizontal="left" vertical="top" wrapText="1"/>
    </xf>
    <xf numFmtId="0" fontId="12" fillId="0" borderId="20" xfId="1" applyFont="1" applyBorder="1" applyAlignment="1" applyProtection="1">
      <alignment horizontal="left" vertical="top" wrapText="1"/>
    </xf>
    <xf numFmtId="0" fontId="12" fillId="0" borderId="23" xfId="1" applyFont="1" applyBorder="1" applyAlignment="1" applyProtection="1">
      <alignment horizontal="left" vertical="top" wrapText="1"/>
    </xf>
    <xf numFmtId="0" fontId="32" fillId="11" borderId="26" xfId="1" applyFont="1" applyFill="1" applyBorder="1" applyAlignment="1" applyProtection="1">
      <alignment horizontal="left" vertical="center"/>
      <protection locked="0"/>
    </xf>
    <xf numFmtId="0" fontId="32" fillId="11" borderId="0" xfId="1" applyFont="1" applyFill="1" applyAlignment="1" applyProtection="1">
      <alignment horizontal="left" vertical="center"/>
      <protection locked="0"/>
    </xf>
    <xf numFmtId="0" fontId="32" fillId="11" borderId="25" xfId="1" applyFont="1" applyFill="1" applyBorder="1" applyAlignment="1" applyProtection="1">
      <alignment horizontal="left" vertical="center"/>
      <protection locked="0"/>
    </xf>
    <xf numFmtId="0" fontId="32" fillId="11" borderId="19" xfId="1" applyFont="1" applyFill="1" applyBorder="1" applyAlignment="1" applyProtection="1">
      <alignment horizontal="left" vertical="center"/>
      <protection locked="0"/>
    </xf>
    <xf numFmtId="0" fontId="32" fillId="11" borderId="21" xfId="1" applyFont="1" applyFill="1" applyBorder="1" applyAlignment="1" applyProtection="1">
      <alignment horizontal="left" vertical="center"/>
      <protection locked="0"/>
    </xf>
    <xf numFmtId="167" fontId="32" fillId="11" borderId="24" xfId="1" applyNumberFormat="1" applyFont="1" applyFill="1" applyBorder="1" applyAlignment="1" applyProtection="1">
      <alignment horizontal="left" vertical="center"/>
      <protection locked="0"/>
    </xf>
    <xf numFmtId="167" fontId="32" fillId="11" borderId="0" xfId="1" applyNumberFormat="1" applyFont="1" applyFill="1" applyAlignment="1" applyProtection="1">
      <alignment horizontal="left" vertical="center"/>
      <protection locked="0"/>
    </xf>
    <xf numFmtId="167" fontId="32" fillId="11" borderId="25" xfId="1" applyNumberFormat="1" applyFont="1" applyFill="1" applyBorder="1" applyAlignment="1" applyProtection="1">
      <alignment horizontal="left" vertical="center"/>
      <protection locked="0"/>
    </xf>
    <xf numFmtId="167" fontId="32" fillId="11" borderId="22" xfId="1" applyNumberFormat="1" applyFont="1" applyFill="1" applyBorder="1" applyAlignment="1" applyProtection="1">
      <alignment horizontal="left" vertical="center"/>
      <protection locked="0"/>
    </xf>
    <xf numFmtId="167" fontId="32" fillId="11" borderId="20" xfId="1" applyNumberFormat="1" applyFont="1" applyFill="1" applyBorder="1" applyAlignment="1" applyProtection="1">
      <alignment horizontal="left" vertical="center"/>
      <protection locked="0"/>
    </xf>
    <xf numFmtId="167" fontId="32" fillId="11" borderId="21" xfId="1" applyNumberFormat="1" applyFont="1" applyFill="1" applyBorder="1" applyAlignment="1" applyProtection="1">
      <alignment horizontal="left" vertical="center"/>
      <protection locked="0"/>
    </xf>
    <xf numFmtId="14" fontId="32" fillId="11" borderId="24" xfId="1" applyNumberFormat="1" applyFont="1" applyFill="1" applyBorder="1" applyAlignment="1" applyProtection="1">
      <alignment horizontal="left" vertical="center"/>
      <protection locked="0"/>
    </xf>
    <xf numFmtId="14" fontId="32" fillId="11" borderId="0" xfId="1" applyNumberFormat="1" applyFont="1" applyFill="1" applyAlignment="1" applyProtection="1">
      <alignment horizontal="left" vertical="center"/>
      <protection locked="0"/>
    </xf>
    <xf numFmtId="14" fontId="32" fillId="11" borderId="65" xfId="1" applyNumberFormat="1" applyFont="1" applyFill="1" applyBorder="1" applyAlignment="1" applyProtection="1">
      <alignment horizontal="left" vertical="center"/>
      <protection locked="0"/>
    </xf>
    <xf numFmtId="14" fontId="32" fillId="11" borderId="22" xfId="1" applyNumberFormat="1" applyFont="1" applyFill="1" applyBorder="1" applyAlignment="1" applyProtection="1">
      <alignment horizontal="left" vertical="center"/>
      <protection locked="0"/>
    </xf>
    <xf numFmtId="14" fontId="32" fillId="11" borderId="20" xfId="1" applyNumberFormat="1" applyFont="1" applyFill="1" applyBorder="1" applyAlignment="1" applyProtection="1">
      <alignment horizontal="left" vertical="center"/>
      <protection locked="0"/>
    </xf>
    <xf numFmtId="14" fontId="32" fillId="11" borderId="66" xfId="1" applyNumberFormat="1" applyFont="1" applyFill="1" applyBorder="1" applyAlignment="1" applyProtection="1">
      <alignment horizontal="left" vertical="center"/>
      <protection locked="0"/>
    </xf>
    <xf numFmtId="167" fontId="32" fillId="12" borderId="24" xfId="1" applyNumberFormat="1" applyFont="1" applyFill="1" applyBorder="1" applyAlignment="1" applyProtection="1">
      <alignment horizontal="left" vertical="center"/>
      <protection locked="0"/>
    </xf>
    <xf numFmtId="167" fontId="32" fillId="12" borderId="0" xfId="1" applyNumberFormat="1" applyFont="1" applyFill="1" applyAlignment="1" applyProtection="1">
      <alignment horizontal="left" vertical="center"/>
      <protection locked="0"/>
    </xf>
    <xf numFmtId="167" fontId="32" fillId="12" borderId="25" xfId="1" applyNumberFormat="1" applyFont="1" applyFill="1" applyBorder="1" applyAlignment="1" applyProtection="1">
      <alignment horizontal="left" vertical="center"/>
      <protection locked="0"/>
    </xf>
    <xf numFmtId="167" fontId="32" fillId="12" borderId="22" xfId="1" applyNumberFormat="1" applyFont="1" applyFill="1" applyBorder="1" applyAlignment="1" applyProtection="1">
      <alignment horizontal="left" vertical="center"/>
      <protection locked="0"/>
    </xf>
    <xf numFmtId="167" fontId="32" fillId="12" borderId="20" xfId="1" applyNumberFormat="1" applyFont="1" applyFill="1" applyBorder="1" applyAlignment="1" applyProtection="1">
      <alignment horizontal="left" vertical="center"/>
      <protection locked="0"/>
    </xf>
    <xf numFmtId="167" fontId="32" fillId="12" borderId="21" xfId="1" applyNumberFormat="1" applyFont="1" applyFill="1" applyBorder="1" applyAlignment="1" applyProtection="1">
      <alignment horizontal="left" vertical="center"/>
      <protection locked="0"/>
    </xf>
    <xf numFmtId="0" fontId="32" fillId="12" borderId="26" xfId="1" applyFont="1" applyFill="1" applyBorder="1" applyAlignment="1" applyProtection="1">
      <alignment horizontal="left" vertical="center"/>
      <protection locked="0"/>
    </xf>
    <xf numFmtId="0" fontId="32" fillId="12" borderId="0" xfId="1" applyFont="1" applyFill="1" applyAlignment="1" applyProtection="1">
      <alignment horizontal="left" vertical="center"/>
      <protection locked="0"/>
    </xf>
    <xf numFmtId="0" fontId="32" fillId="12" borderId="25" xfId="1" applyFont="1" applyFill="1" applyBorder="1" applyAlignment="1" applyProtection="1">
      <alignment horizontal="left" vertical="center"/>
      <protection locked="0"/>
    </xf>
    <xf numFmtId="0" fontId="32" fillId="12" borderId="19" xfId="1" applyFont="1" applyFill="1" applyBorder="1" applyAlignment="1" applyProtection="1">
      <alignment horizontal="left" vertical="center"/>
      <protection locked="0"/>
    </xf>
    <xf numFmtId="0" fontId="32" fillId="12" borderId="20" xfId="1" applyFont="1" applyFill="1" applyBorder="1" applyAlignment="1" applyProtection="1">
      <alignment horizontal="left" vertical="center"/>
      <protection locked="0"/>
    </xf>
    <xf numFmtId="0" fontId="32" fillId="12" borderId="21" xfId="1" applyFont="1" applyFill="1" applyBorder="1" applyAlignment="1" applyProtection="1">
      <alignment horizontal="left" vertical="center"/>
      <protection locked="0"/>
    </xf>
    <xf numFmtId="0" fontId="3" fillId="0" borderId="15" xfId="1" applyFont="1" applyFill="1" applyBorder="1" applyAlignment="1" applyProtection="1">
      <alignment horizontal="left" vertical="center"/>
    </xf>
    <xf numFmtId="0" fontId="3" fillId="0" borderId="16" xfId="1" applyFont="1" applyFill="1" applyBorder="1" applyAlignment="1" applyProtection="1">
      <alignment horizontal="left" vertical="center"/>
    </xf>
    <xf numFmtId="0" fontId="3" fillId="0" borderId="0" xfId="1" applyFont="1" applyFill="1" applyBorder="1" applyAlignment="1" applyProtection="1">
      <alignment horizontal="left" vertical="center"/>
    </xf>
    <xf numFmtId="0" fontId="3" fillId="0" borderId="38" xfId="1" applyFont="1" applyFill="1" applyBorder="1" applyAlignment="1" applyProtection="1">
      <alignment horizontal="left" vertical="center"/>
    </xf>
    <xf numFmtId="14" fontId="32" fillId="0" borderId="24" xfId="1" applyNumberFormat="1" applyFont="1" applyFill="1" applyBorder="1" applyAlignment="1" applyProtection="1">
      <alignment horizontal="left" vertical="center"/>
    </xf>
    <xf numFmtId="14" fontId="32" fillId="0" borderId="0" xfId="1" applyNumberFormat="1" applyFont="1" applyFill="1" applyBorder="1" applyAlignment="1" applyProtection="1">
      <alignment horizontal="left" vertical="center"/>
    </xf>
    <xf numFmtId="14" fontId="32" fillId="0" borderId="25" xfId="1" applyNumberFormat="1" applyFont="1" applyFill="1" applyBorder="1" applyAlignment="1" applyProtection="1">
      <alignment horizontal="left" vertical="center"/>
    </xf>
    <xf numFmtId="0" fontId="32" fillId="0" borderId="24" xfId="1" applyFont="1" applyFill="1" applyBorder="1" applyAlignment="1" applyProtection="1">
      <alignment horizontal="left" vertical="center"/>
    </xf>
    <xf numFmtId="0" fontId="32" fillId="0" borderId="0" xfId="1" applyFont="1" applyFill="1" applyBorder="1" applyAlignment="1" applyProtection="1">
      <alignment horizontal="left" vertical="center"/>
    </xf>
    <xf numFmtId="0" fontId="32" fillId="0" borderId="38" xfId="1" applyFont="1" applyFill="1" applyBorder="1" applyAlignment="1" applyProtection="1">
      <alignment horizontal="left" vertical="center"/>
    </xf>
    <xf numFmtId="0" fontId="41" fillId="0" borderId="60" xfId="0" applyNumberFormat="1" applyFont="1" applyFill="1" applyBorder="1" applyAlignment="1">
      <alignment horizontal="left" vertical="center"/>
    </xf>
    <xf numFmtId="49" fontId="41" fillId="0" borderId="0" xfId="0" applyNumberFormat="1" applyFont="1" applyFill="1" applyBorder="1" applyAlignment="1">
      <alignment horizontal="left" vertical="center"/>
    </xf>
    <xf numFmtId="49" fontId="41" fillId="0" borderId="61" xfId="0" applyNumberFormat="1" applyFont="1" applyFill="1" applyBorder="1" applyAlignment="1">
      <alignment horizontal="left" vertical="center"/>
    </xf>
    <xf numFmtId="49" fontId="41" fillId="0" borderId="10" xfId="0" applyNumberFormat="1" applyFont="1" applyFill="1" applyBorder="1" applyAlignment="1">
      <alignment horizontal="left" vertical="center"/>
    </xf>
    <xf numFmtId="0" fontId="36" fillId="0" borderId="60" xfId="0" applyFont="1" applyFill="1" applyBorder="1" applyAlignment="1">
      <alignment horizontal="left" vertical="center"/>
    </xf>
    <xf numFmtId="0" fontId="36" fillId="0" borderId="0" xfId="0" applyFont="1" applyFill="1" applyBorder="1" applyAlignment="1">
      <alignment horizontal="left" vertical="center"/>
    </xf>
    <xf numFmtId="0" fontId="36" fillId="0" borderId="25" xfId="0" applyFont="1" applyFill="1" applyBorder="1" applyAlignment="1">
      <alignment horizontal="left" vertical="center"/>
    </xf>
    <xf numFmtId="0" fontId="3" fillId="2" borderId="62" xfId="1" applyFont="1" applyFill="1" applyBorder="1" applyAlignment="1" applyProtection="1">
      <alignment horizontal="left" vertical="center"/>
    </xf>
    <xf numFmtId="0" fontId="3" fillId="2" borderId="15" xfId="1" applyFont="1" applyFill="1" applyBorder="1" applyAlignment="1" applyProtection="1">
      <alignment horizontal="left" vertical="center"/>
    </xf>
    <xf numFmtId="0" fontId="3" fillId="2" borderId="16" xfId="1" applyFont="1" applyFill="1" applyBorder="1" applyAlignment="1" applyProtection="1">
      <alignment horizontal="left" vertical="center"/>
    </xf>
    <xf numFmtId="14" fontId="32" fillId="0" borderId="24" xfId="0" applyNumberFormat="1" applyFont="1" applyFill="1" applyBorder="1" applyAlignment="1">
      <alignment horizontal="left" vertical="center"/>
    </xf>
    <xf numFmtId="0" fontId="32" fillId="0" borderId="0" xfId="0" applyFont="1" applyFill="1" applyBorder="1" applyAlignment="1">
      <alignment horizontal="left" vertical="center"/>
    </xf>
    <xf numFmtId="0" fontId="32" fillId="0" borderId="25" xfId="0" applyFont="1" applyFill="1" applyBorder="1" applyAlignment="1">
      <alignment horizontal="left" vertical="center"/>
    </xf>
    <xf numFmtId="0" fontId="32" fillId="0" borderId="12" xfId="0" applyFont="1" applyFill="1" applyBorder="1" applyAlignment="1">
      <alignment horizontal="left" vertical="center"/>
    </xf>
    <xf numFmtId="0" fontId="32" fillId="0" borderId="10" xfId="0" applyFont="1" applyFill="1" applyBorder="1" applyAlignment="1">
      <alignment horizontal="left" vertical="center"/>
    </xf>
    <xf numFmtId="0" fontId="32" fillId="0" borderId="11" xfId="0" applyFont="1" applyFill="1" applyBorder="1" applyAlignment="1">
      <alignment horizontal="left" vertical="center"/>
    </xf>
    <xf numFmtId="14" fontId="32" fillId="0" borderId="24" xfId="0" quotePrefix="1" applyNumberFormat="1" applyFont="1" applyFill="1" applyBorder="1" applyAlignment="1">
      <alignment horizontal="left" vertical="center"/>
    </xf>
    <xf numFmtId="0" fontId="32" fillId="0" borderId="38" xfId="0" applyFont="1" applyFill="1" applyBorder="1" applyAlignment="1">
      <alignment horizontal="left" vertical="center"/>
    </xf>
    <xf numFmtId="0" fontId="32" fillId="0" borderId="13" xfId="0" applyFont="1" applyFill="1" applyBorder="1" applyAlignment="1">
      <alignment horizontal="left" vertical="center"/>
    </xf>
  </cellXfs>
  <cellStyles count="16">
    <cellStyle name="Currency 2" xfId="2" xr:uid="{00000000-0005-0000-0000-000000000000}"/>
    <cellStyle name="Normal" xfId="0" builtinId="0"/>
    <cellStyle name="Normal 2" xfId="1" xr:uid="{00000000-0005-0000-0000-000002000000}"/>
    <cellStyle name="Normal 2 2" xfId="3" xr:uid="{00000000-0005-0000-0000-000003000000}"/>
    <cellStyle name="Normal 2 3" xfId="4" xr:uid="{00000000-0005-0000-0000-000004000000}"/>
    <cellStyle name="Normal 3" xfId="5" xr:uid="{00000000-0005-0000-0000-000005000000}"/>
    <cellStyle name="Normal 4" xfId="6" xr:uid="{00000000-0005-0000-0000-000006000000}"/>
    <cellStyle name="Normal 5" xfId="7" xr:uid="{00000000-0005-0000-0000-000007000000}"/>
    <cellStyle name="Normal 5 2" xfId="8" xr:uid="{00000000-0005-0000-0000-000008000000}"/>
    <cellStyle name="Normal 6" xfId="9" xr:uid="{00000000-0005-0000-0000-000009000000}"/>
    <cellStyle name="Normal 6 2" xfId="10" xr:uid="{00000000-0005-0000-0000-00000A000000}"/>
    <cellStyle name="Normal 7" xfId="11" xr:uid="{00000000-0005-0000-0000-00000B000000}"/>
    <cellStyle name="Normal 8" xfId="12" xr:uid="{00000000-0005-0000-0000-00000C000000}"/>
    <cellStyle name="Percent 2" xfId="13" xr:uid="{00000000-0005-0000-0000-00000D000000}"/>
    <cellStyle name="Percent 3" xfId="14" xr:uid="{00000000-0005-0000-0000-00000E000000}"/>
    <cellStyle name="Small" xfId="15" xr:uid="{00000000-0005-0000-0000-00000F000000}"/>
  </cellStyles>
  <dxfs count="53"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theme="0"/>
      </font>
    </dxf>
    <dxf>
      <font>
        <color theme="0"/>
      </font>
      <numFmt numFmtId="168" formatCode=";;;"/>
    </dxf>
    <dxf>
      <font>
        <color rgb="FFC00000"/>
      </font>
      <fill>
        <patternFill>
          <bgColor rgb="FFE6B8BB"/>
        </patternFill>
      </fill>
    </dxf>
    <dxf>
      <font>
        <color rgb="FFFF0000"/>
      </font>
      <fill>
        <patternFill>
          <bgColor rgb="FFFF7575"/>
        </patternFill>
      </fill>
    </dxf>
    <dxf>
      <font>
        <color auto="1"/>
      </font>
      <fill>
        <patternFill>
          <bgColor rgb="FFFDE9D9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7575"/>
        </patternFill>
      </fill>
    </dxf>
    <dxf>
      <font>
        <color rgb="FFFF0000"/>
      </font>
      <fill>
        <patternFill>
          <bgColor rgb="FFFF757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b/>
        <i val="0"/>
        <color rgb="FFC00000"/>
      </font>
      <fill>
        <patternFill>
          <bgColor theme="5" tint="0.59996337778862885"/>
        </patternFill>
      </fill>
    </dxf>
    <dxf>
      <font>
        <color rgb="FFFF0000"/>
      </font>
    </dxf>
    <dxf>
      <font>
        <b/>
        <i val="0"/>
      </font>
      <fill>
        <patternFill>
          <bgColor theme="5" tint="0.59996337778862885"/>
        </patternFill>
      </fill>
    </dxf>
    <dxf>
      <fill>
        <patternFill>
          <bgColor theme="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ill>
        <patternFill>
          <bgColor rgb="FFFDE9D9"/>
        </patternFill>
      </fill>
    </dxf>
    <dxf>
      <fill>
        <patternFill>
          <bgColor theme="0"/>
        </patternFill>
      </fill>
    </dxf>
    <dxf>
      <fill>
        <patternFill>
          <bgColor rgb="FFFDE9D9"/>
        </patternFill>
      </fill>
    </dxf>
    <dxf>
      <fill>
        <patternFill>
          <bgColor theme="0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7575"/>
      <color rgb="FFE9F3EE"/>
      <color rgb="FFFCE4D6"/>
      <color rgb="FFE6B8BB"/>
      <color rgb="FFC00000"/>
      <color rgb="FFFFFFFF"/>
      <color rgb="FFF2DCDB"/>
      <color rgb="FFE4DFEC"/>
      <color rgb="FFFFECBD"/>
      <color rgb="FFDDFF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41</xdr:col>
      <xdr:colOff>119062</xdr:colOff>
      <xdr:row>65</xdr:row>
      <xdr:rowOff>47624</xdr:rowOff>
    </xdr:from>
    <xdr:ext cx="730250" cy="2857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9390062" y="12588874"/>
              <a:ext cx="730250" cy="2857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9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900" b="0" i="1">
                            <a:latin typeface="Cambria Math"/>
                          </a:rPr>
                          <m:t>𝐺</m:t>
                        </m:r>
                      </m:e>
                      <m:sub>
                        <m:r>
                          <a:rPr lang="en-US" sz="900" b="0" i="1">
                            <a:latin typeface="Cambria Math"/>
                          </a:rPr>
                          <m:t>𝑚𝑚</m:t>
                        </m:r>
                      </m:sub>
                    </m:sSub>
                    <m:r>
                      <a:rPr lang="en-US" sz="9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9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900" b="0" i="1">
                            <a:latin typeface="Cambria Math"/>
                          </a:rPr>
                          <m:t>𝐴</m:t>
                        </m:r>
                      </m:num>
                      <m:den>
                        <m:r>
                          <a:rPr lang="en-US" sz="900" b="0" i="1">
                            <a:latin typeface="Cambria Math"/>
                          </a:rPr>
                          <m:t>𝐴</m:t>
                        </m:r>
                        <m:r>
                          <a:rPr lang="en-US" sz="900" b="0" i="1">
                            <a:latin typeface="Cambria Math"/>
                          </a:rPr>
                          <m:t>−</m:t>
                        </m:r>
                        <m:r>
                          <a:rPr lang="en-US" sz="900" b="0" i="1">
                            <a:latin typeface="Cambria Math"/>
                          </a:rPr>
                          <m:t>𝐶</m:t>
                        </m:r>
                      </m:den>
                    </m:f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6" name="TextBox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SpPr txBox="1"/>
          </xdr:nvSpPr>
          <xdr:spPr>
            <a:xfrm>
              <a:off x="9390062" y="12588874"/>
              <a:ext cx="730250" cy="2857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900" b="0" i="0">
                  <a:latin typeface="Cambria Math"/>
                </a:rPr>
                <a:t>𝐺</a:t>
              </a:r>
              <a:r>
                <a:rPr lang="en-US" sz="900" b="0" i="0">
                  <a:latin typeface="Cambria Math" panose="02040503050406030204" pitchFamily="18" charset="0"/>
                </a:rPr>
                <a:t>_</a:t>
              </a:r>
              <a:r>
                <a:rPr lang="en-US" sz="900" b="0" i="0">
                  <a:latin typeface="Cambria Math"/>
                </a:rPr>
                <a:t>𝑚𝑚=  𝐴</a:t>
              </a:r>
              <a:r>
                <a:rPr lang="en-US" sz="900" b="0" i="0">
                  <a:latin typeface="Cambria Math" panose="02040503050406030204" pitchFamily="18" charset="0"/>
                </a:rPr>
                <a:t>/(</a:t>
              </a:r>
              <a:r>
                <a:rPr lang="en-US" sz="900" b="0" i="0">
                  <a:latin typeface="Cambria Math"/>
                </a:rPr>
                <a:t>𝐴−𝐶</a:t>
              </a:r>
              <a:r>
                <a:rPr lang="en-US" sz="900" b="0" i="0">
                  <a:latin typeface="Cambria Math" panose="02040503050406030204" pitchFamily="18" charset="0"/>
                </a:rPr>
                <a:t>)</a:t>
              </a:r>
              <a:endParaRPr lang="en-US" sz="900"/>
            </a:p>
          </xdr:txBody>
        </xdr:sp>
      </mc:Fallback>
    </mc:AlternateContent>
    <xdr:clientData/>
  </xdr:oneCellAnchor>
  <xdr:oneCellAnchor>
    <xdr:from>
      <xdr:col>42</xdr:col>
      <xdr:colOff>0</xdr:colOff>
      <xdr:row>43</xdr:row>
      <xdr:rowOff>24364</xdr:rowOff>
    </xdr:from>
    <xdr:ext cx="825500" cy="31694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9509125" y="8549239"/>
              <a:ext cx="825500" cy="31694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0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000" b="0" i="1">
                            <a:latin typeface="Cambria Math"/>
                          </a:rPr>
                          <m:t>𝐺</m:t>
                        </m:r>
                      </m:e>
                      <m:sub>
                        <m:r>
                          <a:rPr lang="en-US" sz="1000" b="0" i="1">
                            <a:latin typeface="Cambria Math"/>
                          </a:rPr>
                          <m:t>𝑚𝑏</m:t>
                        </m:r>
                      </m:sub>
                    </m:sSub>
                    <m:r>
                      <a:rPr lang="en-US" sz="10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0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000" b="0" i="1">
                            <a:latin typeface="Cambria Math"/>
                          </a:rPr>
                          <m:t>𝐴</m:t>
                        </m:r>
                      </m:num>
                      <m:den>
                        <m:r>
                          <a:rPr lang="en-US" sz="1000" b="0" i="1">
                            <a:latin typeface="Cambria Math"/>
                          </a:rPr>
                          <m:t>𝐵</m:t>
                        </m:r>
                        <m:r>
                          <a:rPr lang="en-US" sz="1000" b="0" i="1">
                            <a:latin typeface="Cambria Math"/>
                          </a:rPr>
                          <m:t>−</m:t>
                        </m:r>
                        <m:r>
                          <a:rPr lang="en-US" sz="1000" b="0" i="1">
                            <a:latin typeface="Cambria Math"/>
                          </a:rPr>
                          <m:t>𝐶</m:t>
                        </m:r>
                      </m:den>
                    </m:f>
                  </m:oMath>
                </m:oMathPara>
              </a14:m>
              <a:endParaRPr lang="en-US" sz="1000"/>
            </a:p>
          </xdr:txBody>
        </xdr:sp>
      </mc:Choice>
      <mc:Fallback xmlns="">
        <xdr:sp macro="" textlink="">
          <xdr:nvSpPr>
            <xdr:cNvPr id="7" name="TextBox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SpPr txBox="1"/>
          </xdr:nvSpPr>
          <xdr:spPr>
            <a:xfrm>
              <a:off x="9509125" y="8549239"/>
              <a:ext cx="825500" cy="31694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000" b="0" i="0">
                  <a:latin typeface="Cambria Math"/>
                </a:rPr>
                <a:t>𝐺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𝑚𝑏=  𝐴</a:t>
              </a:r>
              <a:r>
                <a:rPr lang="en-US" sz="1000" b="0" i="0">
                  <a:latin typeface="Cambria Math" panose="02040503050406030204" pitchFamily="18" charset="0"/>
                </a:rPr>
                <a:t>/(</a:t>
              </a:r>
              <a:r>
                <a:rPr lang="en-US" sz="1000" b="0" i="0">
                  <a:latin typeface="Cambria Math"/>
                </a:rPr>
                <a:t>𝐵−𝐶</a:t>
              </a:r>
              <a:r>
                <a:rPr lang="en-US" sz="1000" b="0" i="0">
                  <a:latin typeface="Cambria Math" panose="02040503050406030204" pitchFamily="18" charset="0"/>
                </a:rPr>
                <a:t>)</a:t>
              </a:r>
              <a:endParaRPr lang="en-US" sz="1000"/>
            </a:p>
          </xdr:txBody>
        </xdr:sp>
      </mc:Fallback>
    </mc:AlternateContent>
    <xdr:clientData/>
  </xdr:oneCellAnchor>
  <xdr:oneCellAnchor>
    <xdr:from>
      <xdr:col>2</xdr:col>
      <xdr:colOff>23813</xdr:colOff>
      <xdr:row>39</xdr:row>
      <xdr:rowOff>7938</xdr:rowOff>
    </xdr:from>
    <xdr:ext cx="1039813" cy="5238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230188" y="7802563"/>
              <a:ext cx="1039813" cy="5238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l"/>
              <a14:m>
                <m:oMath xmlns:m="http://schemas.openxmlformats.org/officeDocument/2006/math">
                  <m:sSub>
                    <m:sSubPr>
                      <m:ctrlPr>
                        <a:rPr lang="en-US" sz="1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000" b="0" i="1">
                          <a:latin typeface="Cambria Math"/>
                        </a:rPr>
                        <m:t>𝑃</m:t>
                      </m:r>
                    </m:e>
                    <m:sub>
                      <m:r>
                        <a:rPr lang="en-US" sz="1000" b="0" i="1">
                          <a:latin typeface="Cambria Math"/>
                        </a:rPr>
                        <m:t>𝑏</m:t>
                      </m:r>
                    </m:sub>
                  </m:sSub>
                  <m:r>
                    <a:rPr lang="en-US" sz="1000" b="0" i="1">
                      <a:latin typeface="Cambria Math"/>
                    </a:rPr>
                    <m:t>= </m:t>
                  </m:r>
                  <m:f>
                    <m:fPr>
                      <m:ctrlPr>
                        <a:rPr lang="en-US" sz="1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</a:rPr>
                            <m:t>𝑖</m:t>
                          </m:r>
                        </m:sub>
                      </m:sSub>
                      <m:r>
                        <a:rPr lang="en-US" sz="1000" b="0" i="1">
                          <a:latin typeface="Cambria Math"/>
                          <a:ea typeface="Cambria Math"/>
                        </a:rPr>
                        <m:t>−</m:t>
                      </m:r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  <a:ea typeface="Cambria Math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  <a:ea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  <a:ea typeface="Cambria Math"/>
                            </a:rPr>
                            <m:t>𝑓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</a:rPr>
                            <m:t>𝑖</m:t>
                          </m:r>
                        </m:sub>
                      </m:sSub>
                    </m:den>
                  </m:f>
                  <m:r>
                    <a:rPr lang="en-US" sz="1000" b="0" i="1">
                      <a:latin typeface="Cambria Math"/>
                      <a:ea typeface="Cambria Math"/>
                    </a:rPr>
                    <m:t>×100−</m:t>
                  </m:r>
                  <m:r>
                    <a:rPr lang="en-US" sz="1000" b="0" i="1">
                      <a:latin typeface="Cambria Math"/>
                      <a:ea typeface="Cambria Math"/>
                    </a:rPr>
                    <m:t>𝑀𝐶</m:t>
                  </m:r>
                  <m:r>
                    <a:rPr lang="en-US" sz="1000" b="0" i="1">
                      <a:latin typeface="Cambria Math"/>
                      <a:ea typeface="Cambria Math"/>
                    </a:rPr>
                    <m:t>−</m:t>
                  </m:r>
                  <m:sSub>
                    <m:sSubPr>
                      <m:ctrlPr>
                        <a:rPr lang="en-US" sz="1000" b="0" i="1">
                          <a:latin typeface="Cambria Math" panose="02040503050406030204" pitchFamily="18" charset="0"/>
                          <a:ea typeface="Cambria Math"/>
                        </a:rPr>
                      </m:ctrlPr>
                    </m:sSubPr>
                    <m:e>
                      <m:r>
                        <a:rPr lang="en-US" sz="1000" b="0" i="1">
                          <a:latin typeface="Cambria Math"/>
                          <a:ea typeface="Cambria Math"/>
                        </a:rPr>
                        <m:t>𝐶</m:t>
                      </m:r>
                    </m:e>
                    <m:sub>
                      <m:r>
                        <a:rPr lang="en-US" sz="1000" b="0" i="1">
                          <a:latin typeface="Cambria Math"/>
                          <a:ea typeface="Cambria Math"/>
                        </a:rPr>
                        <m:t>𝑓</m:t>
                      </m:r>
                    </m:sub>
                  </m:sSub>
                </m:oMath>
              </a14:m>
              <a:r>
                <a:rPr lang="en-US" sz="1000"/>
                <a:t> </a:t>
              </a:r>
            </a:p>
          </xdr:txBody>
        </xdr:sp>
      </mc:Choice>
      <mc:Fallback xmlns="">
        <xdr:sp macro="" textlink="">
          <xdr:nvSpPr>
            <xdr:cNvPr id="9" name="TextBox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SpPr txBox="1"/>
          </xdr:nvSpPr>
          <xdr:spPr>
            <a:xfrm>
              <a:off x="230188" y="7802563"/>
              <a:ext cx="1039813" cy="5238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l"/>
              <a:r>
                <a:rPr lang="en-US" sz="1000" b="0" i="0">
                  <a:latin typeface="Cambria Math"/>
                </a:rPr>
                <a:t>𝑃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𝑏= </a:t>
              </a:r>
              <a:r>
                <a:rPr lang="en-US" sz="1000" b="0" i="0">
                  <a:latin typeface="Cambria Math" panose="02040503050406030204" pitchFamily="18" charset="0"/>
                </a:rPr>
                <a:t> (</a:t>
              </a:r>
              <a:r>
                <a:rPr lang="en-US" sz="1000" b="0" i="0">
                  <a:latin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𝑖</a:t>
              </a:r>
              <a:r>
                <a:rPr lang="en-US" sz="1000" b="0" i="0">
                  <a:latin typeface="Cambria Math"/>
                  <a:ea typeface="Cambria Math"/>
                </a:rPr>
                <a:t>−𝑀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𝑓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1000" b="0" i="0">
                  <a:latin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𝑖</a:t>
              </a:r>
              <a:r>
                <a:rPr lang="en-US" sz="1000" b="0" i="0">
                  <a:latin typeface="Cambria Math" panose="02040503050406030204" pitchFamily="18" charset="0"/>
                </a:rPr>
                <a:t> </a:t>
              </a:r>
              <a:r>
                <a:rPr lang="en-US" sz="1000" b="0" i="0">
                  <a:latin typeface="Cambria Math"/>
                  <a:ea typeface="Cambria Math"/>
                </a:rPr>
                <a:t>×100−𝑀𝐶−𝐶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𝑓</a:t>
              </a:r>
              <a:r>
                <a:rPr lang="en-US" sz="1000"/>
                <a:t> </a:t>
              </a:r>
            </a:p>
          </xdr:txBody>
        </xdr:sp>
      </mc:Fallback>
    </mc:AlternateContent>
    <xdr:clientData/>
  </xdr:oneCellAnchor>
  <xdr:twoCellAnchor>
    <xdr:from>
      <xdr:col>46</xdr:col>
      <xdr:colOff>51154</xdr:colOff>
      <xdr:row>24</xdr:row>
      <xdr:rowOff>150050</xdr:rowOff>
    </xdr:from>
    <xdr:to>
      <xdr:col>53</xdr:col>
      <xdr:colOff>115957</xdr:colOff>
      <xdr:row>27</xdr:row>
      <xdr:rowOff>16566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0603197" y="5235572"/>
              <a:ext cx="1729608" cy="4131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1000" b="0" i="1">
                        <a:latin typeface="Cambria Math"/>
                        <a:ea typeface="Cambria Math"/>
                      </a:rPr>
                      <m:t>%</m:t>
                    </m:r>
                    <m:r>
                      <a:rPr lang="en-US" sz="1000" b="0" i="1">
                        <a:latin typeface="Cambria Math"/>
                        <a:ea typeface="Cambria Math"/>
                      </a:rPr>
                      <m:t>𝐶h𝑎𝑛𝑔𝑒</m:t>
                    </m:r>
                    <m:r>
                      <a:rPr lang="en-US" sz="100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en-US" sz="10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100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𝑝</m:t>
                            </m:r>
                          </m:sub>
                        </m:sSub>
                        <m:r>
                          <a:rPr lang="en-US" sz="10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sz="10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𝑛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100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1000" b="0" i="1">
                                <a:latin typeface="Cambria Math"/>
                                <a:ea typeface="Cambria Math"/>
                              </a:rPr>
                              <m:t>𝑝</m:t>
                            </m:r>
                          </m:sub>
                        </m:sSub>
                      </m:den>
                    </m:f>
                    <m:r>
                      <a:rPr lang="en-US" sz="100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en-US" sz="1000" b="0" i="1">
                        <a:latin typeface="Cambria Math"/>
                        <a:ea typeface="Cambria Math"/>
                      </a:rPr>
                      <m:t>100</m:t>
                    </m:r>
                  </m:oMath>
                </m:oMathPara>
              </a14:m>
              <a:endParaRPr lang="en-US" sz="1100"/>
            </a:p>
          </xdr:txBody>
        </xdr:sp>
      </mc:Choice>
      <mc:Fallback xmlns="">
        <xdr:sp macro="" textlink="">
          <xdr:nvSpPr>
            <xdr:cNvPr id="11" name="TextBox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SpPr txBox="1"/>
          </xdr:nvSpPr>
          <xdr:spPr>
            <a:xfrm>
              <a:off x="10603197" y="5235572"/>
              <a:ext cx="1729608" cy="41316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:r>
                <a:rPr lang="en-US" sz="1000" b="0" i="0">
                  <a:latin typeface="Cambria Math"/>
                  <a:ea typeface="Cambria Math"/>
                </a:rPr>
                <a:t>%𝐶ℎ𝑎𝑛𝑔𝑒</a:t>
              </a:r>
              <a:r>
                <a:rPr lang="en-US" sz="1000" i="0">
                  <a:latin typeface="Cambria Math"/>
                  <a:ea typeface="Cambria Math"/>
                </a:rPr>
                <a:t>=</a:t>
              </a:r>
              <a:r>
                <a:rPr lang="en-US" sz="1000" i="0">
                  <a:latin typeface="Cambria Math" panose="02040503050406030204" pitchFamily="18" charset="0"/>
                  <a:ea typeface="Cambria Math"/>
                </a:rPr>
                <a:t>(</a:t>
              </a:r>
              <a:r>
                <a:rPr lang="en-US" sz="1000" b="0" i="0">
                  <a:latin typeface="Cambria Math"/>
                  <a:ea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𝑝−𝑀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𝑛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1000" b="0" i="0">
                  <a:latin typeface="Cambria Math"/>
                  <a:ea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𝑝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 </a:t>
              </a:r>
              <a:r>
                <a:rPr lang="en-US" sz="1000" i="0">
                  <a:latin typeface="Cambria Math"/>
                  <a:ea typeface="Cambria Math"/>
                </a:rPr>
                <a:t>×</a:t>
              </a:r>
              <a:r>
                <a:rPr lang="en-US" sz="1000" b="0" i="0">
                  <a:latin typeface="Cambria Math"/>
                  <a:ea typeface="Cambria Math"/>
                </a:rPr>
                <a:t>100</a:t>
              </a:r>
              <a:endParaRPr lang="en-US" sz="1100"/>
            </a:p>
          </xdr:txBody>
        </xdr:sp>
      </mc:Fallback>
    </mc:AlternateContent>
    <xdr:clientData/>
  </xdr:twoCellAnchor>
  <xdr:twoCellAnchor>
    <xdr:from>
      <xdr:col>12</xdr:col>
      <xdr:colOff>47525</xdr:colOff>
      <xdr:row>33</xdr:row>
      <xdr:rowOff>24848</xdr:rowOff>
    </xdr:from>
    <xdr:to>
      <xdr:col>16</xdr:col>
      <xdr:colOff>231913</xdr:colOff>
      <xdr:row>35</xdr:row>
      <xdr:rowOff>16565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2656547" y="6750326"/>
              <a:ext cx="1145170" cy="3561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900" b="0" i="1">
                        <a:latin typeface="Cambria Math"/>
                        <a:ea typeface="Cambria Math"/>
                      </a:rPr>
                      <m:t>𝑀𝐶</m:t>
                    </m:r>
                    <m:r>
                      <a:rPr lang="en-US" sz="90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en-US" sz="9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90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𝑖</m:t>
                            </m:r>
                          </m:sub>
                        </m:sSub>
                        <m:r>
                          <a:rPr lang="en-US" sz="9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sz="9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𝑓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𝑓</m:t>
                            </m:r>
                          </m:sub>
                        </m:sSub>
                      </m:den>
                    </m:f>
                    <m:r>
                      <a:rPr lang="en-US" sz="90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en-US" sz="900" b="0" i="1">
                        <a:latin typeface="Cambria Math"/>
                        <a:ea typeface="Cambria Math"/>
                      </a:rPr>
                      <m:t>100</m:t>
                    </m:r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12" name="TextBox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SpPr txBox="1"/>
          </xdr:nvSpPr>
          <xdr:spPr>
            <a:xfrm>
              <a:off x="2656547" y="6750326"/>
              <a:ext cx="1145170" cy="356152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:r>
                <a:rPr lang="en-US" sz="900" b="0" i="0">
                  <a:latin typeface="Cambria Math"/>
                  <a:ea typeface="Cambria Math"/>
                </a:rPr>
                <a:t>𝑀𝐶</a:t>
              </a:r>
              <a:r>
                <a:rPr lang="en-US" sz="900" i="0">
                  <a:latin typeface="Cambria Math"/>
                  <a:ea typeface="Cambria Math"/>
                </a:rPr>
                <a:t>=</a:t>
              </a:r>
              <a:r>
                <a:rPr lang="en-US" sz="900" i="0">
                  <a:latin typeface="Cambria Math" panose="02040503050406030204" pitchFamily="18" charset="0"/>
                  <a:ea typeface="Cambria Math"/>
                </a:rPr>
                <a:t>(</a:t>
              </a:r>
              <a:r>
                <a:rPr lang="en-US" sz="900" b="0" i="0">
                  <a:latin typeface="Cambria Math"/>
                  <a:ea typeface="Cambria Math"/>
                </a:rPr>
                <a:t>𝑀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900" b="0" i="0">
                  <a:latin typeface="Cambria Math"/>
                  <a:ea typeface="Cambria Math"/>
                </a:rPr>
                <a:t>𝑖−𝑀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900" b="0" i="0">
                  <a:latin typeface="Cambria Math"/>
                  <a:ea typeface="Cambria Math"/>
                </a:rPr>
                <a:t>𝑓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𝑀_𝑓 </a:t>
              </a:r>
              <a:r>
                <a:rPr lang="en-US" sz="900" i="0">
                  <a:latin typeface="Cambria Math"/>
                  <a:ea typeface="Cambria Math"/>
                </a:rPr>
                <a:t>×</a:t>
              </a:r>
              <a:r>
                <a:rPr lang="en-US" sz="900" b="0" i="0">
                  <a:latin typeface="Cambria Math"/>
                  <a:ea typeface="Cambria Math"/>
                </a:rPr>
                <a:t>100</a:t>
              </a:r>
              <a:endParaRPr lang="en-US" sz="900"/>
            </a:p>
          </xdr:txBody>
        </xdr:sp>
      </mc:Fallback>
    </mc:AlternateContent>
    <xdr:clientData/>
  </xdr:twoCellAnchor>
  <xdr:oneCellAnchor>
    <xdr:from>
      <xdr:col>47</xdr:col>
      <xdr:colOff>15875</xdr:colOff>
      <xdr:row>97</xdr:row>
      <xdr:rowOff>258969</xdr:rowOff>
    </xdr:from>
    <xdr:ext cx="1333501" cy="28078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10699750" y="19443907"/>
              <a:ext cx="1333501" cy="2807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800" b="0" i="1">
                        <a:latin typeface="Cambria Math"/>
                      </a:rPr>
                      <m:t>𝐶h𝑒𝑐𝑘</m:t>
                    </m:r>
                    <m:r>
                      <a:rPr lang="en-US" sz="800" b="0" i="1">
                        <a:latin typeface="Cambria Math"/>
                      </a:rPr>
                      <m:t> </m:t>
                    </m:r>
                    <m:r>
                      <a:rPr lang="en-US" sz="800" b="0" i="1">
                        <a:latin typeface="Cambria Math"/>
                      </a:rPr>
                      <m:t>𝑆𝑢𝑚</m:t>
                    </m:r>
                    <m:r>
                      <a:rPr lang="en-US" sz="800" b="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en-US" sz="800" b="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8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𝑤</m:t>
                            </m:r>
                          </m:sub>
                        </m:sSub>
                        <m:r>
                          <a:rPr lang="en-US" sz="8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sz="8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𝑠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8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800" b="0" i="1">
                                <a:latin typeface="Cambria Math"/>
                                <a:ea typeface="Cambria Math"/>
                              </a:rPr>
                              <m:t>𝑤</m:t>
                            </m:r>
                          </m:sub>
                        </m:sSub>
                      </m:den>
                    </m:f>
                    <m:r>
                      <a:rPr lang="en-US" sz="800" b="0" i="1">
                        <a:latin typeface="Cambria Math"/>
                        <a:ea typeface="Cambria Math"/>
                      </a:rPr>
                      <m:t>×100</m:t>
                    </m:r>
                  </m:oMath>
                </m:oMathPara>
              </a14:m>
              <a:endParaRPr lang="en-US" sz="800"/>
            </a:p>
          </xdr:txBody>
        </xdr:sp>
      </mc:Choice>
      <mc:Fallback xmlns="">
        <xdr:sp macro="" textlink="">
          <xdr:nvSpPr>
            <xdr:cNvPr id="13" name="TextBox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SpPr txBox="1"/>
          </xdr:nvSpPr>
          <xdr:spPr>
            <a:xfrm>
              <a:off x="10699750" y="19443907"/>
              <a:ext cx="1333501" cy="28078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800" b="0" i="0">
                  <a:latin typeface="Cambria Math"/>
                </a:rPr>
                <a:t>𝐶ℎ𝑒𝑐𝑘 𝑆𝑢𝑚</a:t>
              </a:r>
              <a:r>
                <a:rPr lang="en-US" sz="800" b="0" i="0">
                  <a:latin typeface="Cambria Math"/>
                  <a:ea typeface="Cambria Math"/>
                </a:rPr>
                <a:t>=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(</a:t>
              </a:r>
              <a:r>
                <a:rPr lang="en-US" sz="800" b="0" i="0">
                  <a:latin typeface="Cambria Math"/>
                  <a:ea typeface="Cambria Math"/>
                </a:rPr>
                <a:t>𝑀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800" b="0" i="0">
                  <a:latin typeface="Cambria Math"/>
                  <a:ea typeface="Cambria Math"/>
                </a:rPr>
                <a:t>𝑤−𝑀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800" b="0" i="0">
                  <a:latin typeface="Cambria Math"/>
                  <a:ea typeface="Cambria Math"/>
                </a:rPr>
                <a:t>𝑠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800" b="0" i="0">
                  <a:latin typeface="Cambria Math"/>
                  <a:ea typeface="Cambria Math"/>
                </a:rPr>
                <a:t>𝑀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800" b="0" i="0">
                  <a:latin typeface="Cambria Math"/>
                  <a:ea typeface="Cambria Math"/>
                </a:rPr>
                <a:t>𝑤</a:t>
              </a:r>
              <a:r>
                <a:rPr lang="en-US" sz="800" b="0" i="0">
                  <a:latin typeface="Cambria Math" panose="02040503050406030204" pitchFamily="18" charset="0"/>
                  <a:ea typeface="Cambria Math"/>
                </a:rPr>
                <a:t> </a:t>
              </a:r>
              <a:r>
                <a:rPr lang="en-US" sz="800" b="0" i="0">
                  <a:latin typeface="Cambria Math"/>
                  <a:ea typeface="Cambria Math"/>
                </a:rPr>
                <a:t>×100</a:t>
              </a:r>
              <a:endParaRPr lang="en-US" sz="800"/>
            </a:p>
          </xdr:txBody>
        </xdr:sp>
      </mc:Fallback>
    </mc:AlternateContent>
    <xdr:clientData/>
  </xdr:oneCellAnchor>
  <xdr:twoCellAnchor>
    <xdr:from>
      <xdr:col>46</xdr:col>
      <xdr:colOff>109220</xdr:colOff>
      <xdr:row>102</xdr:row>
      <xdr:rowOff>76161</xdr:rowOff>
    </xdr:from>
    <xdr:to>
      <xdr:col>53</xdr:col>
      <xdr:colOff>101116</xdr:colOff>
      <xdr:row>104</xdr:row>
      <xdr:rowOff>52429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 txBox="1"/>
          </xdr:nvSpPr>
          <xdr:spPr>
            <a:xfrm>
              <a:off x="10570845" y="20277099"/>
              <a:ext cx="1698459" cy="341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900" b="0" i="1">
                        <a:latin typeface="Cambria Math"/>
                      </a:rPr>
                      <m:t>𝐶𝑃𝑅</m:t>
                    </m:r>
                    <m:r>
                      <a:rPr lang="en-US" sz="9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9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900" b="0" i="1">
                            <a:latin typeface="Cambria Math"/>
                          </a:rPr>
                          <m:t>𝐶𝑀𝑅</m:t>
                        </m:r>
                      </m:num>
                      <m:den>
                        <m:sSub>
                          <m:sSubPr>
                            <m:ctrlPr>
                              <a:rPr lang="en-US" sz="900" b="0" i="1">
                                <a:latin typeface="Cambria Math" panose="02040503050406030204" pitchFamily="18" charset="0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latin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latin typeface="Cambria Math"/>
                              </a:rPr>
                              <m:t>𝑇</m:t>
                            </m:r>
                            <m:r>
                              <a:rPr lang="en-US" sz="900" b="0" i="1">
                                <a:latin typeface="Cambria Math"/>
                              </a:rPr>
                              <m:t>30</m:t>
                            </m:r>
                          </m:sub>
                        </m:sSub>
                      </m:den>
                    </m:f>
                    <m:r>
                      <a:rPr lang="en-US" sz="900" b="0" i="1">
                        <a:latin typeface="Cambria Math"/>
                        <a:ea typeface="Cambria Math"/>
                      </a:rPr>
                      <m:t>×100</m:t>
                    </m:r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15" name="TextBox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SpPr txBox="1"/>
          </xdr:nvSpPr>
          <xdr:spPr>
            <a:xfrm>
              <a:off x="10570845" y="20277099"/>
              <a:ext cx="1698459" cy="341393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900" b="0" i="0">
                  <a:latin typeface="Cambria Math"/>
                </a:rPr>
                <a:t>𝐶𝑃𝑅=  𝐶𝑀𝑅</a:t>
              </a:r>
              <a:r>
                <a:rPr lang="en-US" sz="900" b="0" i="0">
                  <a:latin typeface="Cambria Math" panose="02040503050406030204" pitchFamily="18" charset="0"/>
                </a:rPr>
                <a:t>/</a:t>
              </a:r>
              <a:r>
                <a:rPr lang="en-US" sz="900" b="0" i="0">
                  <a:latin typeface="Cambria Math"/>
                </a:rPr>
                <a:t>𝑀</a:t>
              </a:r>
              <a:r>
                <a:rPr lang="en-US" sz="900" b="0" i="0">
                  <a:latin typeface="Cambria Math" panose="02040503050406030204" pitchFamily="18" charset="0"/>
                </a:rPr>
                <a:t>_</a:t>
              </a:r>
              <a:r>
                <a:rPr lang="en-US" sz="900" b="0" i="0">
                  <a:latin typeface="Cambria Math"/>
                </a:rPr>
                <a:t>𝑇30</a:t>
              </a:r>
              <a:r>
                <a:rPr lang="en-US" sz="900" b="0" i="0">
                  <a:latin typeface="Cambria Math" panose="02040503050406030204" pitchFamily="18" charset="0"/>
                </a:rPr>
                <a:t> </a:t>
              </a:r>
              <a:r>
                <a:rPr lang="en-US" sz="900" b="0" i="0">
                  <a:latin typeface="Cambria Math"/>
                  <a:ea typeface="Cambria Math"/>
                </a:rPr>
                <a:t>×100</a:t>
              </a:r>
              <a:endParaRPr lang="en-US" sz="900"/>
            </a:p>
          </xdr:txBody>
        </xdr:sp>
      </mc:Fallback>
    </mc:AlternateContent>
    <xdr:clientData/>
  </xdr:twoCellAnchor>
  <xdr:twoCellAnchor>
    <xdr:from>
      <xdr:col>46</xdr:col>
      <xdr:colOff>93344</xdr:colOff>
      <xdr:row>104</xdr:row>
      <xdr:rowOff>75645</xdr:rowOff>
    </xdr:from>
    <xdr:to>
      <xdr:col>51</xdr:col>
      <xdr:colOff>103188</xdr:colOff>
      <xdr:row>105</xdr:row>
      <xdr:rowOff>149148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10554969" y="20641708"/>
              <a:ext cx="1121094" cy="2560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900" b="0" i="1">
                        <a:latin typeface="Cambria Math"/>
                      </a:rPr>
                      <m:t>𝑃𝑃</m:t>
                    </m:r>
                    <m:r>
                      <a:rPr lang="en-US" sz="900" b="0" i="1">
                        <a:latin typeface="Cambria Math"/>
                      </a:rPr>
                      <m:t>=100−</m:t>
                    </m:r>
                    <m:r>
                      <a:rPr lang="en-US" sz="900" b="0" i="1">
                        <a:latin typeface="Cambria Math"/>
                        <a:ea typeface="Cambria Math"/>
                      </a:rPr>
                      <m:t>𝐶𝑃𝑅</m:t>
                    </m:r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16" name="TextBox 15">
              <a:extLst>
                <a:ext uri="{FF2B5EF4-FFF2-40B4-BE49-F238E27FC236}">
                  <a16:creationId xmlns:a16="http://schemas.microsoft.com/office/drawing/2014/main" id="{00000000-0008-0000-0000-000010000000}"/>
                </a:ext>
              </a:extLst>
            </xdr:cNvPr>
            <xdr:cNvSpPr txBox="1"/>
          </xdr:nvSpPr>
          <xdr:spPr>
            <a:xfrm>
              <a:off x="10554969" y="20641708"/>
              <a:ext cx="1121094" cy="25606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900" b="0" i="0">
                  <a:latin typeface="Cambria Math"/>
                </a:rPr>
                <a:t>𝑃𝑃=100−</a:t>
              </a:r>
              <a:r>
                <a:rPr lang="en-US" sz="900" b="0" i="0">
                  <a:latin typeface="Cambria Math"/>
                  <a:ea typeface="Cambria Math"/>
                </a:rPr>
                <a:t>𝐶𝑃𝑅</a:t>
              </a:r>
              <a:endParaRPr lang="en-US" sz="900"/>
            </a:p>
          </xdr:txBody>
        </xdr:sp>
      </mc:Fallback>
    </mc:AlternateContent>
    <xdr:clientData/>
  </xdr:twoCellAnchor>
  <xdr:twoCellAnchor>
    <xdr:from>
      <xdr:col>46</xdr:col>
      <xdr:colOff>93344</xdr:colOff>
      <xdr:row>105</xdr:row>
      <xdr:rowOff>148552</xdr:rowOff>
    </xdr:from>
    <xdr:to>
      <xdr:col>51</xdr:col>
      <xdr:colOff>190500</xdr:colOff>
      <xdr:row>107</xdr:row>
      <xdr:rowOff>47625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 txBox="1"/>
          </xdr:nvSpPr>
          <xdr:spPr>
            <a:xfrm>
              <a:off x="10554969" y="20897177"/>
              <a:ext cx="1208406" cy="2641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left"/>
                  </m:oMathParaPr>
                  <m:oMath xmlns:m="http://schemas.openxmlformats.org/officeDocument/2006/math">
                    <m:r>
                      <a:rPr lang="en-US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𝑅</m:t>
                    </m:r>
                    <m:r>
                      <a:rPr lang="en-US" sz="900" b="0" i="1">
                        <a:latin typeface="Cambria Math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</m:t>
                    </m:r>
                    <m:r>
                      <a:rPr lang="en-US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=</m:t>
                    </m:r>
                    <m:r>
                      <a:rPr lang="en-US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𝑃𝑃</m:t>
                    </m:r>
                    <m:r>
                      <a:rPr lang="en-US" sz="900" b="0" i="1">
                        <a:latin typeface="Cambria Math" panose="02040503050406030204" pitchFamily="18" charset="0"/>
                        <a:ea typeface="Cambria Math" panose="02040503050406030204" pitchFamily="18" charset="0"/>
                      </a:rPr>
                      <m:t>+</m:t>
                    </m:r>
                    <m:sSub>
                      <m:sSubPr>
                        <m:ctrlPr>
                          <a:rPr lang="en-US" sz="900" b="0" i="1">
                            <a:latin typeface="Cambria Math" panose="02040503050406030204" pitchFamily="18" charset="0"/>
                            <a:ea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900" b="0" i="1">
                            <a:latin typeface="Cambria Math"/>
                            <a:ea typeface="Cambria Math" panose="02040503050406030204" pitchFamily="18" charset="0"/>
                          </a:rPr>
                          <m:t>𝐶</m:t>
                        </m:r>
                      </m:e>
                      <m:sub>
                        <m:r>
                          <a:rPr lang="en-US" sz="900" b="0" i="1">
                            <a:latin typeface="Cambria Math"/>
                            <a:ea typeface="Cambria Math" panose="02040503050406030204" pitchFamily="18" charset="0"/>
                          </a:rPr>
                          <m:t>𝑓</m:t>
                        </m:r>
                        <m:r>
                          <a:rPr lang="en-US" sz="900" b="0" i="1">
                            <a:latin typeface="Cambria Math"/>
                            <a:ea typeface="Cambria Math" panose="02040503050406030204" pitchFamily="18" charset="0"/>
                          </a:rPr>
                          <m:t>(</m:t>
                        </m:r>
                        <m:r>
                          <a:rPr lang="en-US" sz="900" b="0" i="1">
                            <a:latin typeface="Cambria Math"/>
                            <a:ea typeface="Cambria Math" panose="02040503050406030204" pitchFamily="18" charset="0"/>
                          </a:rPr>
                          <m:t>𝐴𝑔𝑔</m:t>
                        </m:r>
                        <m:r>
                          <a:rPr lang="en-US" sz="900" b="0" i="1">
                            <a:latin typeface="Cambria Math"/>
                            <a:ea typeface="Cambria Math" panose="02040503050406030204" pitchFamily="18" charset="0"/>
                          </a:rPr>
                          <m:t>)</m:t>
                        </m:r>
                      </m:sub>
                    </m:sSub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17" name="TextBox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SpPr txBox="1"/>
          </xdr:nvSpPr>
          <xdr:spPr>
            <a:xfrm>
              <a:off x="10554969" y="20897177"/>
              <a:ext cx="1208406" cy="264198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/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𝑅</a:t>
              </a:r>
              <a:r>
                <a:rPr lang="en-US" sz="900" b="0" i="0">
                  <a:latin typeface="Cambria Math"/>
                  <a:ea typeface="Cambria Math" panose="02040503050406030204" pitchFamily="18" charset="0"/>
                </a:rPr>
                <a:t>𝑃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𝑃=𝑃𝑃+</a:t>
              </a:r>
              <a:r>
                <a:rPr lang="en-US" sz="900" b="0" i="0">
                  <a:latin typeface="Cambria Math"/>
                  <a:ea typeface="Cambria Math" panose="02040503050406030204" pitchFamily="18" charset="0"/>
                </a:rPr>
                <a:t>𝐶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_(</a:t>
              </a:r>
              <a:r>
                <a:rPr lang="en-US" sz="900" b="0" i="0">
                  <a:latin typeface="Cambria Math"/>
                  <a:ea typeface="Cambria Math" panose="02040503050406030204" pitchFamily="18" charset="0"/>
                </a:rPr>
                <a:t>𝑓(𝐴𝑔𝑔)</a:t>
              </a:r>
              <a:r>
                <a:rPr lang="en-US" sz="900" b="0" i="0">
                  <a:latin typeface="Cambria Math" panose="02040503050406030204" pitchFamily="18" charset="0"/>
                  <a:ea typeface="Cambria Math" panose="02040503050406030204" pitchFamily="18" charset="0"/>
                </a:rPr>
                <a:t>)</a:t>
              </a:r>
              <a:endParaRPr lang="en-US" sz="900"/>
            </a:p>
          </xdr:txBody>
        </xdr:sp>
      </mc:Fallback>
    </mc:AlternateContent>
    <xdr:clientData/>
  </xdr:twoCellAnchor>
  <xdr:twoCellAnchor>
    <xdr:from>
      <xdr:col>47</xdr:col>
      <xdr:colOff>1517</xdr:colOff>
      <xdr:row>99</xdr:row>
      <xdr:rowOff>158750</xdr:rowOff>
    </xdr:from>
    <xdr:to>
      <xdr:col>55</xdr:col>
      <xdr:colOff>15875</xdr:colOff>
      <xdr:row>101</xdr:row>
      <xdr:rowOff>134938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 txBox="1"/>
          </xdr:nvSpPr>
          <xdr:spPr>
            <a:xfrm>
              <a:off x="10685392" y="19812000"/>
              <a:ext cx="2062233" cy="34131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800" i="1">
                  <a:latin typeface="Cambria Math" panose="02040503050406030204" pitchFamily="18" charset="0"/>
                  <a:ea typeface="Cambria Math" panose="02040503050406030204" pitchFamily="18" charset="0"/>
                </a:rPr>
                <a:t>Mass Verification = </a:t>
              </a:r>
              <a14:m>
                <m:oMath xmlns:m="http://schemas.openxmlformats.org/officeDocument/2006/math">
                  <m:f>
                    <m:fPr>
                      <m:ctrlPr>
                        <a:rPr lang="en-US" sz="1050" b="0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</m:ctrlPr>
                    </m:fPr>
                    <m:num>
                      <m:sSub>
                        <m:sSubPr>
                          <m:ctrlP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𝑀</m:t>
                          </m:r>
                        </m:e>
                        <m:sub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𝑓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(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𝑇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308)</m:t>
                          </m:r>
                        </m:sub>
                      </m:sSub>
                      <m:r>
                        <a:rPr lang="en-US" sz="1050" b="0" i="1">
                          <a:solidFill>
                            <a:schemeClr val="dk1"/>
                          </a:solidFill>
                          <a:effectLst/>
                          <a:latin typeface="Cambria Math" panose="02040503050406030204" pitchFamily="18" charset="0"/>
                          <a:ea typeface="+mn-ea"/>
                          <a:cs typeface="+mn-cs"/>
                        </a:rPr>
                        <m:t>−</m:t>
                      </m:r>
                      <m:sSub>
                        <m:sSubPr>
                          <m:ctrlP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𝑀</m:t>
                          </m:r>
                        </m:e>
                        <m:sub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(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𝑇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30)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</m:ctrlPr>
                        </m:sSubPr>
                        <m:e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𝑀</m:t>
                          </m:r>
                        </m:e>
                        <m:sub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𝑓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(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𝑡</m:t>
                          </m:r>
                          <m:r>
                            <a:rPr lang="en-US" sz="1050" b="0" i="1">
                              <a:solidFill>
                                <a:schemeClr val="dk1"/>
                              </a:solidFill>
                              <a:effectLst/>
                              <a:latin typeface="Cambria Math" panose="02040503050406030204" pitchFamily="18" charset="0"/>
                              <a:ea typeface="+mn-ea"/>
                              <a:cs typeface="+mn-cs"/>
                            </a:rPr>
                            <m:t>308)</m:t>
                          </m:r>
                        </m:sub>
                      </m:sSub>
                    </m:den>
                  </m:f>
                  <m:r>
                    <a:rPr lang="en-US" sz="1050" b="0" i="1">
                      <a:solidFill>
                        <a:schemeClr val="dk1"/>
                      </a:solidFill>
                      <a:effectLst/>
                      <a:latin typeface="Cambria Math" panose="02040503050406030204" pitchFamily="18" charset="0"/>
                      <a:ea typeface="+mn-ea"/>
                      <a:cs typeface="+mn-cs"/>
                    </a:rPr>
                    <m:t>×100</m:t>
                  </m:r>
                </m:oMath>
              </a14:m>
              <a:endParaRPr lang="en-US" sz="1050">
                <a:effectLst/>
              </a:endParaRPr>
            </a:p>
            <a:p>
              <a:endParaRPr lang="en-US" sz="1050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</xdr:txBody>
        </xdr:sp>
      </mc:Choice>
      <mc:Fallback xmlns="">
        <xdr:sp macro="" textlink="">
          <xdr:nvSpPr>
            <xdr:cNvPr id="19" name="TextBox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SpPr txBox="1"/>
          </xdr:nvSpPr>
          <xdr:spPr>
            <a:xfrm>
              <a:off x="10685392" y="19812000"/>
              <a:ext cx="2062233" cy="341313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lIns="0" tIns="0" rIns="0" bIns="0" rtlCol="0" anchor="ctr"/>
            <a:lstStyle/>
            <a:p>
              <a:pPr marL="0" marR="0" lvl="0" indent="0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en-US" sz="800" i="1">
                  <a:latin typeface="Cambria Math" panose="02040503050406030204" pitchFamily="18" charset="0"/>
                  <a:ea typeface="Cambria Math" panose="02040503050406030204" pitchFamily="18" charset="0"/>
                </a:rPr>
                <a:t>Mass Verification = </a:t>
              </a:r>
              <a:r>
                <a:rPr lang="en-US" sz="1050" b="0" i="0">
                  <a:solidFill>
                    <a:schemeClr val="dk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(𝑀_(𝑓(𝑇308))−𝑀_((𝑇30)))/𝑀_(𝑓(𝑡308)) ×100</a:t>
              </a:r>
              <a:endParaRPr lang="en-US" sz="1050">
                <a:effectLst/>
              </a:endParaRPr>
            </a:p>
            <a:p>
              <a:endParaRPr lang="en-US" sz="1050" i="1">
                <a:latin typeface="Cambria Math" panose="02040503050406030204" pitchFamily="18" charset="0"/>
                <a:ea typeface="Cambria Math" panose="02040503050406030204" pitchFamily="18" charset="0"/>
              </a:endParaRPr>
            </a:p>
          </xdr:txBody>
        </xdr:sp>
      </mc:Fallback>
    </mc:AlternateContent>
    <xdr:clientData/>
  </xdr:twoCellAnchor>
  <xdr:twoCellAnchor editAs="oneCell">
    <xdr:from>
      <xdr:col>2</xdr:col>
      <xdr:colOff>22412</xdr:colOff>
      <xdr:row>0</xdr:row>
      <xdr:rowOff>18954</xdr:rowOff>
    </xdr:from>
    <xdr:to>
      <xdr:col>4</xdr:col>
      <xdr:colOff>222250</xdr:colOff>
      <xdr:row>3</xdr:row>
      <xdr:rowOff>121778</xdr:rowOff>
    </xdr:to>
    <xdr:pic>
      <xdr:nvPicPr>
        <xdr:cNvPr id="20" name="Picture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8787" y="18954"/>
          <a:ext cx="676088" cy="674324"/>
        </a:xfrm>
        <a:prstGeom prst="rect">
          <a:avLst/>
        </a:prstGeom>
      </xdr:spPr>
    </xdr:pic>
    <xdr:clientData/>
  </xdr:twoCellAnchor>
  <xdr:twoCellAnchor>
    <xdr:from>
      <xdr:col>36</xdr:col>
      <xdr:colOff>212912</xdr:colOff>
      <xdr:row>1</xdr:row>
      <xdr:rowOff>56029</xdr:rowOff>
    </xdr:from>
    <xdr:to>
      <xdr:col>46</xdr:col>
      <xdr:colOff>33619</xdr:colOff>
      <xdr:row>4</xdr:row>
      <xdr:rowOff>0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8213912" y="56029"/>
          <a:ext cx="2061883" cy="68355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sz="1100"/>
            <a:t>ITD 0777   (Rev. 06-2022) itd.idaho.gov </a:t>
          </a:r>
        </a:p>
      </xdr:txBody>
    </xdr:sp>
    <xdr:clientData/>
  </xdr:twoCellAnchor>
  <xdr:twoCellAnchor>
    <xdr:from>
      <xdr:col>36</xdr:col>
      <xdr:colOff>212912</xdr:colOff>
      <xdr:row>78</xdr:row>
      <xdr:rowOff>56029</xdr:rowOff>
    </xdr:from>
    <xdr:to>
      <xdr:col>46</xdr:col>
      <xdr:colOff>33619</xdr:colOff>
      <xdr:row>81</xdr:row>
      <xdr:rowOff>0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 txBox="1"/>
      </xdr:nvSpPr>
      <xdr:spPr>
        <a:xfrm>
          <a:off x="7809100" y="95717"/>
          <a:ext cx="2067019" cy="66628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r"/>
          <a:r>
            <a:rPr lang="en-US" sz="1100"/>
            <a:t>ITD 0777   (Rev. 06-2022) itd.idaho.gov </a:t>
          </a:r>
        </a:p>
      </xdr:txBody>
    </xdr:sp>
    <xdr:clientData/>
  </xdr:twoCellAnchor>
  <xdr:twoCellAnchor editAs="oneCell">
    <xdr:from>
      <xdr:col>2</xdr:col>
      <xdr:colOff>23814</xdr:colOff>
      <xdr:row>77</xdr:row>
      <xdr:rowOff>47623</xdr:rowOff>
    </xdr:from>
    <xdr:to>
      <xdr:col>4</xdr:col>
      <xdr:colOff>223652</xdr:colOff>
      <xdr:row>80</xdr:row>
      <xdr:rowOff>102822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0189" y="15017748"/>
          <a:ext cx="676088" cy="674324"/>
        </a:xfrm>
        <a:prstGeom prst="rect">
          <a:avLst/>
        </a:prstGeom>
      </xdr:spPr>
    </xdr:pic>
    <xdr:clientData/>
  </xdr:twoCellAnchor>
  <xdr:twoCellAnchor>
    <xdr:from>
      <xdr:col>12</xdr:col>
      <xdr:colOff>47525</xdr:colOff>
      <xdr:row>33</xdr:row>
      <xdr:rowOff>24848</xdr:rowOff>
    </xdr:from>
    <xdr:to>
      <xdr:col>16</xdr:col>
      <xdr:colOff>231913</xdr:colOff>
      <xdr:row>35</xdr:row>
      <xdr:rowOff>16565</xdr:rowOff>
    </xdr:to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00000000-0008-0000-0000-000016000000}"/>
                </a:ext>
              </a:extLst>
            </xdr:cNvPr>
            <xdr:cNvSpPr txBox="1"/>
          </xdr:nvSpPr>
          <xdr:spPr>
            <a:xfrm>
              <a:off x="2638325" y="6682823"/>
              <a:ext cx="1136888" cy="3536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r>
                      <a:rPr lang="en-US" sz="900" b="0" i="1">
                        <a:latin typeface="Cambria Math"/>
                        <a:ea typeface="Cambria Math"/>
                      </a:rPr>
                      <m:t>𝑀𝐶</m:t>
                    </m:r>
                    <m:r>
                      <a:rPr lang="en-US" sz="900" i="1">
                        <a:latin typeface="Cambria Math"/>
                        <a:ea typeface="Cambria Math"/>
                      </a:rPr>
                      <m:t>=</m:t>
                    </m:r>
                    <m:f>
                      <m:fPr>
                        <m:ctrlPr>
                          <a:rPr lang="en-US" sz="900" i="1">
                            <a:latin typeface="Cambria Math" panose="02040503050406030204" pitchFamily="18" charset="0"/>
                            <a:ea typeface="Cambria Math"/>
                          </a:rPr>
                        </m:ctrlPr>
                      </m:fPr>
                      <m:num>
                        <m:sSub>
                          <m:sSubPr>
                            <m:ctrlPr>
                              <a:rPr lang="en-US" sz="90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𝑖</m:t>
                            </m:r>
                          </m:sub>
                        </m:sSub>
                        <m:r>
                          <a:rPr lang="en-US" sz="900" b="0" i="1">
                            <a:latin typeface="Cambria Math"/>
                            <a:ea typeface="Cambria Math"/>
                          </a:rPr>
                          <m:t>−</m:t>
                        </m:r>
                        <m:sSub>
                          <m:sSubPr>
                            <m:ctrlPr>
                              <a:rPr lang="en-US" sz="900" b="0" i="1">
                                <a:latin typeface="Cambria Math" panose="02040503050406030204" pitchFamily="18" charset="0"/>
                                <a:ea typeface="Cambria Math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latin typeface="Cambria Math"/>
                                <a:ea typeface="Cambria Math"/>
                              </a:rPr>
                              <m:t>𝑓</m:t>
                            </m:r>
                          </m:sub>
                        </m:sSub>
                      </m:num>
                      <m:den>
                        <m:sSub>
                          <m:sSubPr>
                            <m:ctrlP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</m:ctrlPr>
                          </m:sSubPr>
                          <m:e>
                            <m: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𝑀</m:t>
                            </m:r>
                          </m:e>
                          <m:sub>
                            <m:r>
                              <a:rPr lang="en-US" sz="900" b="0" i="1">
                                <a:solidFill>
                                  <a:schemeClr val="tx1"/>
                                </a:solidFill>
                                <a:effectLst/>
                                <a:latin typeface="Cambria Math" panose="02040503050406030204" pitchFamily="18" charset="0"/>
                                <a:ea typeface="+mn-ea"/>
                                <a:cs typeface="+mn-cs"/>
                              </a:rPr>
                              <m:t>𝑓</m:t>
                            </m:r>
                          </m:sub>
                        </m:sSub>
                      </m:den>
                    </m:f>
                    <m:r>
                      <a:rPr lang="en-US" sz="900" i="1">
                        <a:latin typeface="Cambria Math"/>
                        <a:ea typeface="Cambria Math"/>
                      </a:rPr>
                      <m:t>×</m:t>
                    </m:r>
                    <m:r>
                      <a:rPr lang="en-US" sz="900" b="0" i="1">
                        <a:latin typeface="Cambria Math"/>
                        <a:ea typeface="Cambria Math"/>
                      </a:rPr>
                      <m:t>100</m:t>
                    </m:r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22" name="TextBox 21">
              <a:extLst>
                <a:ext uri="{FF2B5EF4-FFF2-40B4-BE49-F238E27FC236}">
                  <a16:creationId xmlns:a16="http://schemas.microsoft.com/office/drawing/2014/main" id="{816E8E71-CF12-4A2A-A94D-3840E82D3222}"/>
                </a:ext>
              </a:extLst>
            </xdr:cNvPr>
            <xdr:cNvSpPr txBox="1"/>
          </xdr:nvSpPr>
          <xdr:spPr>
            <a:xfrm>
              <a:off x="2638325" y="6682823"/>
              <a:ext cx="1136888" cy="35366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ctr">
              <a:noAutofit/>
            </a:bodyPr>
            <a:lstStyle/>
            <a:p>
              <a:pPr algn="l"/>
              <a:r>
                <a:rPr lang="en-US" sz="900" b="0" i="0">
                  <a:latin typeface="Cambria Math"/>
                  <a:ea typeface="Cambria Math"/>
                </a:rPr>
                <a:t>𝑀𝐶</a:t>
              </a:r>
              <a:r>
                <a:rPr lang="en-US" sz="900" i="0">
                  <a:latin typeface="Cambria Math"/>
                  <a:ea typeface="Cambria Math"/>
                </a:rPr>
                <a:t>=</a:t>
              </a:r>
              <a:r>
                <a:rPr lang="en-US" sz="900" i="0">
                  <a:latin typeface="Cambria Math" panose="02040503050406030204" pitchFamily="18" charset="0"/>
                  <a:ea typeface="Cambria Math"/>
                </a:rPr>
                <a:t>(</a:t>
              </a:r>
              <a:r>
                <a:rPr lang="en-US" sz="900" b="0" i="0">
                  <a:latin typeface="Cambria Math"/>
                  <a:ea typeface="Cambria Math"/>
                </a:rPr>
                <a:t>𝑀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900" b="0" i="0">
                  <a:latin typeface="Cambria Math"/>
                  <a:ea typeface="Cambria Math"/>
                </a:rPr>
                <a:t>𝑖−𝑀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900" b="0" i="0">
                  <a:latin typeface="Cambria Math"/>
                  <a:ea typeface="Cambria Math"/>
                </a:rPr>
                <a:t>𝑓</a:t>
              </a:r>
              <a:r>
                <a:rPr lang="en-US" sz="9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900" b="0" i="0">
                  <a:solidFill>
                    <a:schemeClr val="tx1"/>
                  </a:solidFill>
                  <a:effectLst/>
                  <a:latin typeface="Cambria Math" panose="02040503050406030204" pitchFamily="18" charset="0"/>
                  <a:ea typeface="+mn-ea"/>
                  <a:cs typeface="+mn-cs"/>
                </a:rPr>
                <a:t>𝑀_𝑓 </a:t>
              </a:r>
              <a:r>
                <a:rPr lang="en-US" sz="900" i="0">
                  <a:latin typeface="Cambria Math"/>
                  <a:ea typeface="Cambria Math"/>
                </a:rPr>
                <a:t>×</a:t>
              </a:r>
              <a:r>
                <a:rPr lang="en-US" sz="900" b="0" i="0">
                  <a:latin typeface="Cambria Math"/>
                  <a:ea typeface="Cambria Math"/>
                </a:rPr>
                <a:t>100</a:t>
              </a:r>
              <a:endParaRPr lang="en-US" sz="900"/>
            </a:p>
          </xdr:txBody>
        </xdr:sp>
      </mc:Fallback>
    </mc:AlternateContent>
    <xdr:clientData/>
  </xdr:twoCellAnchor>
  <xdr:oneCellAnchor>
    <xdr:from>
      <xdr:col>42</xdr:col>
      <xdr:colOff>0</xdr:colOff>
      <xdr:row>43</xdr:row>
      <xdr:rowOff>24364</xdr:rowOff>
    </xdr:from>
    <xdr:ext cx="825500" cy="316947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00000000-0008-0000-0000-000017000000}"/>
                </a:ext>
              </a:extLst>
            </xdr:cNvPr>
            <xdr:cNvSpPr txBox="1"/>
          </xdr:nvSpPr>
          <xdr:spPr>
            <a:xfrm>
              <a:off x="9515475" y="8492089"/>
              <a:ext cx="825500" cy="31694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10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1000" b="0" i="1">
                            <a:latin typeface="Cambria Math"/>
                          </a:rPr>
                          <m:t>𝐺</m:t>
                        </m:r>
                      </m:e>
                      <m:sub>
                        <m:r>
                          <a:rPr lang="en-US" sz="1000" b="0" i="1">
                            <a:latin typeface="Cambria Math"/>
                          </a:rPr>
                          <m:t>𝑚𝑏</m:t>
                        </m:r>
                      </m:sub>
                    </m:sSub>
                    <m:r>
                      <a:rPr lang="en-US" sz="10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10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1000" b="0" i="1">
                            <a:latin typeface="Cambria Math"/>
                          </a:rPr>
                          <m:t>𝐴</m:t>
                        </m:r>
                      </m:num>
                      <m:den>
                        <m:r>
                          <a:rPr lang="en-US" sz="1000" b="0" i="1">
                            <a:latin typeface="Cambria Math"/>
                          </a:rPr>
                          <m:t>𝐵</m:t>
                        </m:r>
                        <m:r>
                          <a:rPr lang="en-US" sz="1000" b="0" i="1">
                            <a:latin typeface="Cambria Math"/>
                          </a:rPr>
                          <m:t>−</m:t>
                        </m:r>
                        <m:r>
                          <a:rPr lang="en-US" sz="1000" b="0" i="1">
                            <a:latin typeface="Cambria Math"/>
                          </a:rPr>
                          <m:t>𝐶</m:t>
                        </m:r>
                      </m:den>
                    </m:f>
                  </m:oMath>
                </m:oMathPara>
              </a14:m>
              <a:endParaRPr lang="en-US" sz="1000"/>
            </a:p>
          </xdr:txBody>
        </xdr:sp>
      </mc:Choice>
      <mc:Fallback xmlns="">
        <xdr:sp macro="" textlink="">
          <xdr:nvSpPr>
            <xdr:cNvPr id="23" name="TextBox 22">
              <a:extLst>
                <a:ext uri="{FF2B5EF4-FFF2-40B4-BE49-F238E27FC236}">
                  <a16:creationId xmlns:a16="http://schemas.microsoft.com/office/drawing/2014/main" id="{F8C856DF-780B-4408-A00C-52B3C2021C0D}"/>
                </a:ext>
              </a:extLst>
            </xdr:cNvPr>
            <xdr:cNvSpPr txBox="1"/>
          </xdr:nvSpPr>
          <xdr:spPr>
            <a:xfrm>
              <a:off x="9515475" y="8492089"/>
              <a:ext cx="825500" cy="31694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1000" b="0" i="0">
                  <a:latin typeface="Cambria Math"/>
                </a:rPr>
                <a:t>𝐺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𝑚𝑏=  𝐴</a:t>
              </a:r>
              <a:r>
                <a:rPr lang="en-US" sz="1000" b="0" i="0">
                  <a:latin typeface="Cambria Math" panose="02040503050406030204" pitchFamily="18" charset="0"/>
                </a:rPr>
                <a:t>/(</a:t>
              </a:r>
              <a:r>
                <a:rPr lang="en-US" sz="1000" b="0" i="0">
                  <a:latin typeface="Cambria Math"/>
                </a:rPr>
                <a:t>𝐵−𝐶</a:t>
              </a:r>
              <a:r>
                <a:rPr lang="en-US" sz="1000" b="0" i="0">
                  <a:latin typeface="Cambria Math" panose="02040503050406030204" pitchFamily="18" charset="0"/>
                </a:rPr>
                <a:t>)</a:t>
              </a:r>
              <a:endParaRPr lang="en-US" sz="1000"/>
            </a:p>
          </xdr:txBody>
        </xdr:sp>
      </mc:Fallback>
    </mc:AlternateContent>
    <xdr:clientData/>
  </xdr:oneCellAnchor>
  <xdr:oneCellAnchor>
    <xdr:from>
      <xdr:col>2</xdr:col>
      <xdr:colOff>23813</xdr:colOff>
      <xdr:row>39</xdr:row>
      <xdr:rowOff>7938</xdr:rowOff>
    </xdr:from>
    <xdr:ext cx="1039813" cy="523875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00000000-0008-0000-0000-000018000000}"/>
                </a:ext>
              </a:extLst>
            </xdr:cNvPr>
            <xdr:cNvSpPr txBox="1"/>
          </xdr:nvSpPr>
          <xdr:spPr>
            <a:xfrm>
              <a:off x="233363" y="7751763"/>
              <a:ext cx="1039813" cy="5238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l"/>
              <a14:m>
                <m:oMath xmlns:m="http://schemas.openxmlformats.org/officeDocument/2006/math">
                  <m:sSub>
                    <m:sSubPr>
                      <m:ctrlPr>
                        <a:rPr lang="en-US" sz="1000" i="1">
                          <a:latin typeface="Cambria Math" panose="02040503050406030204" pitchFamily="18" charset="0"/>
                        </a:rPr>
                      </m:ctrlPr>
                    </m:sSubPr>
                    <m:e>
                      <m:r>
                        <a:rPr lang="en-US" sz="1000" b="0" i="1">
                          <a:latin typeface="Cambria Math"/>
                        </a:rPr>
                        <m:t>𝑃</m:t>
                      </m:r>
                    </m:e>
                    <m:sub>
                      <m:r>
                        <a:rPr lang="en-US" sz="1000" b="0" i="1">
                          <a:latin typeface="Cambria Math"/>
                        </a:rPr>
                        <m:t>𝑏</m:t>
                      </m:r>
                    </m:sub>
                  </m:sSub>
                  <m:r>
                    <a:rPr lang="en-US" sz="1000" b="0" i="1">
                      <a:latin typeface="Cambria Math"/>
                    </a:rPr>
                    <m:t>= </m:t>
                  </m:r>
                  <m:f>
                    <m:fPr>
                      <m:ctrlPr>
                        <a:rPr lang="en-US" sz="1000" b="0" i="1">
                          <a:latin typeface="Cambria Math" panose="02040503050406030204" pitchFamily="18" charset="0"/>
                        </a:rPr>
                      </m:ctrlPr>
                    </m:fPr>
                    <m:num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</a:rPr>
                            <m:t>𝑖</m:t>
                          </m:r>
                        </m:sub>
                      </m:sSub>
                      <m:r>
                        <a:rPr lang="en-US" sz="1000" b="0" i="1">
                          <a:latin typeface="Cambria Math"/>
                          <a:ea typeface="Cambria Math"/>
                        </a:rPr>
                        <m:t>−</m:t>
                      </m:r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  <a:ea typeface="Cambria Math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  <a:ea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  <a:ea typeface="Cambria Math"/>
                            </a:rPr>
                            <m:t>𝑓</m:t>
                          </m:r>
                        </m:sub>
                      </m:sSub>
                    </m:num>
                    <m:den>
                      <m:sSub>
                        <m:sSubPr>
                          <m:ctrlPr>
                            <a:rPr lang="en-US" sz="1000" b="0" i="1">
                              <a:latin typeface="Cambria Math" panose="02040503050406030204" pitchFamily="18" charset="0"/>
                            </a:rPr>
                          </m:ctrlPr>
                        </m:sSubPr>
                        <m:e>
                          <m:r>
                            <a:rPr lang="en-US" sz="1000" b="0" i="1">
                              <a:latin typeface="Cambria Math"/>
                            </a:rPr>
                            <m:t>𝑀</m:t>
                          </m:r>
                        </m:e>
                        <m:sub>
                          <m:r>
                            <a:rPr lang="en-US" sz="1000" b="0" i="1">
                              <a:latin typeface="Cambria Math"/>
                            </a:rPr>
                            <m:t>𝑖</m:t>
                          </m:r>
                        </m:sub>
                      </m:sSub>
                    </m:den>
                  </m:f>
                  <m:r>
                    <a:rPr lang="en-US" sz="1000" b="0" i="1">
                      <a:latin typeface="Cambria Math"/>
                      <a:ea typeface="Cambria Math"/>
                    </a:rPr>
                    <m:t>×100−</m:t>
                  </m:r>
                  <m:r>
                    <a:rPr lang="en-US" sz="1000" b="0" i="1">
                      <a:latin typeface="Cambria Math"/>
                      <a:ea typeface="Cambria Math"/>
                    </a:rPr>
                    <m:t>𝑀𝐶</m:t>
                  </m:r>
                  <m:r>
                    <a:rPr lang="en-US" sz="1000" b="0" i="1">
                      <a:latin typeface="Cambria Math"/>
                      <a:ea typeface="Cambria Math"/>
                    </a:rPr>
                    <m:t>−</m:t>
                  </m:r>
                  <m:sSub>
                    <m:sSubPr>
                      <m:ctrlPr>
                        <a:rPr lang="en-US" sz="1000" b="0" i="1">
                          <a:latin typeface="Cambria Math" panose="02040503050406030204" pitchFamily="18" charset="0"/>
                          <a:ea typeface="Cambria Math"/>
                        </a:rPr>
                      </m:ctrlPr>
                    </m:sSubPr>
                    <m:e>
                      <m:r>
                        <a:rPr lang="en-US" sz="1000" b="0" i="1">
                          <a:latin typeface="Cambria Math"/>
                          <a:ea typeface="Cambria Math"/>
                        </a:rPr>
                        <m:t>𝐶</m:t>
                      </m:r>
                    </m:e>
                    <m:sub>
                      <m:r>
                        <a:rPr lang="en-US" sz="1000" b="0" i="1">
                          <a:latin typeface="Cambria Math"/>
                          <a:ea typeface="Cambria Math"/>
                        </a:rPr>
                        <m:t>𝑓</m:t>
                      </m:r>
                    </m:sub>
                  </m:sSub>
                </m:oMath>
              </a14:m>
              <a:r>
                <a:rPr lang="en-US" sz="1000"/>
                <a:t> </a:t>
              </a:r>
            </a:p>
          </xdr:txBody>
        </xdr:sp>
      </mc:Choice>
      <mc:Fallback xmlns="">
        <xdr:sp macro="" textlink="">
          <xdr:nvSpPr>
            <xdr:cNvPr id="24" name="TextBox 23">
              <a:extLst>
                <a:ext uri="{FF2B5EF4-FFF2-40B4-BE49-F238E27FC236}">
                  <a16:creationId xmlns:a16="http://schemas.microsoft.com/office/drawing/2014/main" id="{F214282F-C2D6-4BFF-A693-D59A5215CF49}"/>
                </a:ext>
              </a:extLst>
            </xdr:cNvPr>
            <xdr:cNvSpPr txBox="1"/>
          </xdr:nvSpPr>
          <xdr:spPr>
            <a:xfrm>
              <a:off x="233363" y="7751763"/>
              <a:ext cx="1039813" cy="523875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rtlCol="0" anchor="t">
              <a:noAutofit/>
            </a:bodyPr>
            <a:lstStyle/>
            <a:p>
              <a:pPr algn="l"/>
              <a:r>
                <a:rPr lang="en-US" sz="1000" b="0" i="0">
                  <a:latin typeface="Cambria Math"/>
                </a:rPr>
                <a:t>𝑃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𝑏= </a:t>
              </a:r>
              <a:r>
                <a:rPr lang="en-US" sz="1000" b="0" i="0">
                  <a:latin typeface="Cambria Math" panose="02040503050406030204" pitchFamily="18" charset="0"/>
                </a:rPr>
                <a:t> (</a:t>
              </a:r>
              <a:r>
                <a:rPr lang="en-US" sz="1000" b="0" i="0">
                  <a:latin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𝑖</a:t>
              </a:r>
              <a:r>
                <a:rPr lang="en-US" sz="1000" b="0" i="0">
                  <a:latin typeface="Cambria Math"/>
                  <a:ea typeface="Cambria Math"/>
                </a:rPr>
                <a:t>−𝑀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𝑓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)/</a:t>
              </a:r>
              <a:r>
                <a:rPr lang="en-US" sz="1000" b="0" i="0">
                  <a:latin typeface="Cambria Math"/>
                </a:rPr>
                <a:t>𝑀</a:t>
              </a:r>
              <a:r>
                <a:rPr lang="en-US" sz="1000" b="0" i="0">
                  <a:latin typeface="Cambria Math" panose="02040503050406030204" pitchFamily="18" charset="0"/>
                </a:rPr>
                <a:t>_</a:t>
              </a:r>
              <a:r>
                <a:rPr lang="en-US" sz="1000" b="0" i="0">
                  <a:latin typeface="Cambria Math"/>
                </a:rPr>
                <a:t>𝑖</a:t>
              </a:r>
              <a:r>
                <a:rPr lang="en-US" sz="1000" b="0" i="0">
                  <a:latin typeface="Cambria Math" panose="02040503050406030204" pitchFamily="18" charset="0"/>
                </a:rPr>
                <a:t> </a:t>
              </a:r>
              <a:r>
                <a:rPr lang="en-US" sz="1000" b="0" i="0">
                  <a:latin typeface="Cambria Math"/>
                  <a:ea typeface="Cambria Math"/>
                </a:rPr>
                <a:t>×100−𝑀𝐶−𝐶</a:t>
              </a:r>
              <a:r>
                <a:rPr lang="en-US" sz="1000" b="0" i="0">
                  <a:latin typeface="Cambria Math" panose="02040503050406030204" pitchFamily="18" charset="0"/>
                  <a:ea typeface="Cambria Math"/>
                </a:rPr>
                <a:t>_</a:t>
              </a:r>
              <a:r>
                <a:rPr lang="en-US" sz="1000" b="0" i="0">
                  <a:latin typeface="Cambria Math"/>
                  <a:ea typeface="Cambria Math"/>
                </a:rPr>
                <a:t>𝑓</a:t>
              </a:r>
              <a:r>
                <a:rPr lang="en-US" sz="1000"/>
                <a:t> </a:t>
              </a:r>
            </a:p>
          </xdr:txBody>
        </xdr:sp>
      </mc:Fallback>
    </mc:AlternateContent>
    <xdr:clientData/>
  </xdr:oneCellAnchor>
  <xdr:oneCellAnchor>
    <xdr:from>
      <xdr:col>41</xdr:col>
      <xdr:colOff>119062</xdr:colOff>
      <xdr:row>65</xdr:row>
      <xdr:rowOff>47624</xdr:rowOff>
    </xdr:from>
    <xdr:ext cx="730250" cy="285751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00000000-0008-0000-0000-000019000000}"/>
                </a:ext>
              </a:extLst>
            </xdr:cNvPr>
            <xdr:cNvSpPr txBox="1"/>
          </xdr:nvSpPr>
          <xdr:spPr>
            <a:xfrm>
              <a:off x="9396412" y="12496799"/>
              <a:ext cx="730250" cy="2857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14:m>
                <m:oMathPara xmlns:m="http://schemas.openxmlformats.org/officeDocument/2006/math">
                  <m:oMathParaPr>
                    <m:jc m:val="centerGroup"/>
                  </m:oMathParaPr>
                  <m:oMath xmlns:m="http://schemas.openxmlformats.org/officeDocument/2006/math">
                    <m:sSub>
                      <m:sSubPr>
                        <m:ctrlPr>
                          <a:rPr lang="en-US" sz="900" i="1">
                            <a:latin typeface="Cambria Math" panose="02040503050406030204" pitchFamily="18" charset="0"/>
                          </a:rPr>
                        </m:ctrlPr>
                      </m:sSubPr>
                      <m:e>
                        <m:r>
                          <a:rPr lang="en-US" sz="900" b="0" i="1">
                            <a:latin typeface="Cambria Math"/>
                          </a:rPr>
                          <m:t>𝐺</m:t>
                        </m:r>
                      </m:e>
                      <m:sub>
                        <m:r>
                          <a:rPr lang="en-US" sz="900" b="0" i="1">
                            <a:latin typeface="Cambria Math"/>
                          </a:rPr>
                          <m:t>𝑚𝑚</m:t>
                        </m:r>
                      </m:sub>
                    </m:sSub>
                    <m:r>
                      <a:rPr lang="en-US" sz="900" b="0" i="1">
                        <a:latin typeface="Cambria Math"/>
                      </a:rPr>
                      <m:t>= </m:t>
                    </m:r>
                    <m:f>
                      <m:fPr>
                        <m:ctrlPr>
                          <a:rPr lang="en-US" sz="900" b="0" i="1">
                            <a:latin typeface="Cambria Math" panose="02040503050406030204" pitchFamily="18" charset="0"/>
                          </a:rPr>
                        </m:ctrlPr>
                      </m:fPr>
                      <m:num>
                        <m:r>
                          <a:rPr lang="en-US" sz="900" b="0" i="1">
                            <a:latin typeface="Cambria Math"/>
                          </a:rPr>
                          <m:t>𝐴</m:t>
                        </m:r>
                      </m:num>
                      <m:den>
                        <m:r>
                          <a:rPr lang="en-US" sz="900" b="0" i="1">
                            <a:latin typeface="Cambria Math"/>
                          </a:rPr>
                          <m:t>𝐴</m:t>
                        </m:r>
                        <m:r>
                          <a:rPr lang="en-US" sz="900" b="0" i="1">
                            <a:latin typeface="Cambria Math"/>
                          </a:rPr>
                          <m:t>−</m:t>
                        </m:r>
                        <m:r>
                          <a:rPr lang="en-US" sz="900" b="0" i="1">
                            <a:latin typeface="Cambria Math"/>
                          </a:rPr>
                          <m:t>𝐶</m:t>
                        </m:r>
                      </m:den>
                    </m:f>
                  </m:oMath>
                </m:oMathPara>
              </a14:m>
              <a:endParaRPr lang="en-US" sz="900"/>
            </a:p>
          </xdr:txBody>
        </xdr:sp>
      </mc:Choice>
      <mc:Fallback xmlns="">
        <xdr:sp macro="" textlink="">
          <xdr:nvSpPr>
            <xdr:cNvPr id="25" name="TextBox 24">
              <a:extLst>
                <a:ext uri="{FF2B5EF4-FFF2-40B4-BE49-F238E27FC236}">
                  <a16:creationId xmlns:a16="http://schemas.microsoft.com/office/drawing/2014/main" id="{351C7FAD-BD58-4223-A4E4-06B2306A60F9}"/>
                </a:ext>
              </a:extLst>
            </xdr:cNvPr>
            <xdr:cNvSpPr txBox="1"/>
          </xdr:nvSpPr>
          <xdr:spPr>
            <a:xfrm>
              <a:off x="9396412" y="12496799"/>
              <a:ext cx="730250" cy="285751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square" lIns="0" tIns="0" rIns="0" bIns="0" rtlCol="0" anchor="t">
              <a:noAutofit/>
            </a:bodyPr>
            <a:lstStyle/>
            <a:p>
              <a:pPr/>
              <a:r>
                <a:rPr lang="en-US" sz="900" b="0" i="0">
                  <a:latin typeface="Cambria Math"/>
                </a:rPr>
                <a:t>𝐺</a:t>
              </a:r>
              <a:r>
                <a:rPr lang="en-US" sz="900" b="0" i="0">
                  <a:latin typeface="Cambria Math" panose="02040503050406030204" pitchFamily="18" charset="0"/>
                </a:rPr>
                <a:t>_</a:t>
              </a:r>
              <a:r>
                <a:rPr lang="en-US" sz="900" b="0" i="0">
                  <a:latin typeface="Cambria Math"/>
                </a:rPr>
                <a:t>𝑚𝑚=  𝐴</a:t>
              </a:r>
              <a:r>
                <a:rPr lang="en-US" sz="900" b="0" i="0">
                  <a:latin typeface="Cambria Math" panose="02040503050406030204" pitchFamily="18" charset="0"/>
                </a:rPr>
                <a:t>/(</a:t>
              </a:r>
              <a:r>
                <a:rPr lang="en-US" sz="900" b="0" i="0">
                  <a:latin typeface="Cambria Math"/>
                </a:rPr>
                <a:t>𝐴−𝐶</a:t>
              </a:r>
              <a:r>
                <a:rPr lang="en-US" sz="900" b="0" i="0">
                  <a:latin typeface="Cambria Math" panose="02040503050406030204" pitchFamily="18" charset="0"/>
                </a:rPr>
                <a:t>)</a:t>
              </a:r>
              <a:endParaRPr lang="en-US" sz="900"/>
            </a:p>
          </xdr:txBody>
        </xdr:sp>
      </mc:Fallback>
    </mc:AlternateContent>
    <xdr:clientData/>
  </xdr:oneCellAnchor>
  <xdr:twoCellAnchor>
    <xdr:from>
      <xdr:col>48</xdr:col>
      <xdr:colOff>107675</xdr:colOff>
      <xdr:row>4</xdr:row>
      <xdr:rowOff>165652</xdr:rowOff>
    </xdr:from>
    <xdr:to>
      <xdr:col>51</xdr:col>
      <xdr:colOff>281609</xdr:colOff>
      <xdr:row>5</xdr:row>
      <xdr:rowOff>240195</xdr:rowOff>
    </xdr:to>
    <xdr:sp macro="[0]!Cleeeaaahhhh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1090414" y="927652"/>
          <a:ext cx="819978" cy="24847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100"/>
            <a:t>Clear</a:t>
          </a:r>
          <a:r>
            <a:rPr lang="en-US" sz="1100" baseline="0"/>
            <a:t> Form</a:t>
          </a:r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9525</xdr:colOff>
          <xdr:row>11</xdr:row>
          <xdr:rowOff>47625</xdr:rowOff>
        </xdr:from>
        <xdr:to>
          <xdr:col>25</xdr:col>
          <xdr:colOff>171450</xdr:colOff>
          <xdr:row>11</xdr:row>
          <xdr:rowOff>209550</xdr:rowOff>
        </xdr:to>
        <xdr:sp macro="" textlink="">
          <xdr:nvSpPr>
            <xdr:cNvPr id="1265" name="Deduct200" hidden="1">
              <a:extLst>
                <a:ext uri="{63B3BB69-23CF-44E3-9099-C40C66FF867C}">
                  <a14:compatExt spid="_x0000_s1265"/>
                </a:ext>
                <a:ext uri="{FF2B5EF4-FFF2-40B4-BE49-F238E27FC236}">
                  <a16:creationId xmlns:a16="http://schemas.microsoft.com/office/drawing/2014/main" id="{00000000-0008-0000-0000-0000F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4">
    <tabColor rgb="FFDDFFDD"/>
  </sheetPr>
  <dimension ref="A1:ER218"/>
  <sheetViews>
    <sheetView showGridLines="0" tabSelected="1" view="pageBreakPreview" zoomScale="110" zoomScaleNormal="136" zoomScaleSheetLayoutView="110" zoomScalePageLayoutView="115" workbookViewId="0">
      <selection activeCell="AM134" sqref="AM134:AP135"/>
    </sheetView>
  </sheetViews>
  <sheetFormatPr defaultColWidth="2.85546875" defaultRowHeight="15" customHeight="1" x14ac:dyDescent="0.2"/>
  <cols>
    <col min="1" max="1" width="2.85546875" style="27" customWidth="1"/>
    <col min="2" max="2" width="0.28515625" style="27" customWidth="1"/>
    <col min="3" max="26" width="3.5703125" style="27" customWidth="1"/>
    <col min="27" max="27" width="0.28515625" style="27" customWidth="1"/>
    <col min="28" max="46" width="3.5703125" style="27" customWidth="1"/>
    <col min="47" max="51" width="3.28515625" style="27" customWidth="1"/>
    <col min="52" max="52" width="5.5703125" style="27" customWidth="1"/>
    <col min="53" max="53" width="3.28515625" style="27" customWidth="1"/>
    <col min="54" max="54" width="5.140625" style="27" customWidth="1"/>
    <col min="55" max="56" width="3.28515625" style="27" customWidth="1"/>
    <col min="57" max="57" width="6.7109375" style="27" customWidth="1"/>
    <col min="58" max="59" width="2.85546875" style="27" hidden="1" customWidth="1"/>
    <col min="60" max="60" width="17.5703125" style="27" hidden="1" customWidth="1"/>
    <col min="61" max="61" width="22" style="27" hidden="1" customWidth="1"/>
    <col min="62" max="62" width="9.7109375" style="27" hidden="1" customWidth="1"/>
    <col min="63" max="74" width="2.85546875" style="27" hidden="1" customWidth="1"/>
    <col min="75" max="77" width="2.85546875" style="27" customWidth="1"/>
    <col min="78" max="78" width="9.85546875" style="27" customWidth="1"/>
    <col min="79" max="79" width="3" style="27" customWidth="1"/>
    <col min="80" max="84" width="2.85546875" style="27" customWidth="1"/>
    <col min="85" max="16384" width="2.85546875" style="27"/>
  </cols>
  <sheetData>
    <row r="1" spans="1:121" ht="3" customHeight="1" x14ac:dyDescent="0.2"/>
    <row r="2" spans="1:121" s="1" customFormat="1" ht="27" customHeight="1" x14ac:dyDescent="0.2">
      <c r="C2" s="713" t="s">
        <v>207</v>
      </c>
      <c r="D2" s="714"/>
      <c r="E2" s="714"/>
      <c r="F2" s="714"/>
      <c r="G2" s="714"/>
      <c r="H2" s="714"/>
      <c r="I2" s="714"/>
      <c r="J2" s="714"/>
      <c r="K2" s="714"/>
      <c r="L2" s="714"/>
      <c r="M2" s="714"/>
      <c r="N2" s="714"/>
      <c r="O2" s="714"/>
      <c r="P2" s="714"/>
      <c r="Q2" s="714"/>
      <c r="R2" s="714"/>
      <c r="S2" s="714"/>
      <c r="T2" s="714"/>
      <c r="U2" s="714"/>
      <c r="V2" s="714"/>
      <c r="W2" s="714"/>
      <c r="X2" s="714"/>
      <c r="Y2" s="714"/>
      <c r="Z2" s="714"/>
      <c r="AA2" s="714"/>
      <c r="AB2" s="714"/>
      <c r="AC2" s="714"/>
      <c r="AD2" s="714"/>
      <c r="AE2" s="714"/>
      <c r="AF2" s="714"/>
      <c r="AG2" s="714"/>
      <c r="AH2" s="714"/>
      <c r="AI2" s="714"/>
      <c r="AJ2" s="714"/>
      <c r="AK2" s="714"/>
      <c r="AL2" s="714"/>
      <c r="AM2" s="714"/>
      <c r="AN2" s="714"/>
      <c r="AO2" s="714"/>
      <c r="AP2" s="714"/>
      <c r="AQ2" s="714"/>
      <c r="AR2" s="714"/>
      <c r="AS2" s="714"/>
      <c r="AT2" s="714"/>
    </row>
    <row r="3" spans="1:121" s="1" customFormat="1" ht="15" customHeight="1" x14ac:dyDescent="0.25">
      <c r="C3" s="714"/>
      <c r="D3" s="714"/>
      <c r="E3" s="714"/>
      <c r="F3" s="714"/>
      <c r="G3" s="714"/>
      <c r="H3" s="714"/>
      <c r="I3" s="714"/>
      <c r="J3" s="714"/>
      <c r="K3" s="714"/>
      <c r="L3" s="714"/>
      <c r="M3" s="714"/>
      <c r="N3" s="714"/>
      <c r="O3" s="714"/>
      <c r="P3" s="714"/>
      <c r="Q3" s="714"/>
      <c r="R3" s="714"/>
      <c r="S3" s="714"/>
      <c r="T3" s="714"/>
      <c r="U3" s="714"/>
      <c r="V3" s="714"/>
      <c r="W3" s="714"/>
      <c r="X3" s="714"/>
      <c r="Y3" s="714"/>
      <c r="Z3" s="714"/>
      <c r="AA3" s="714"/>
      <c r="AB3" s="714"/>
      <c r="AC3" s="714"/>
      <c r="AD3" s="714"/>
      <c r="AE3" s="714"/>
      <c r="AF3" s="714"/>
      <c r="AG3" s="714"/>
      <c r="AH3" s="714"/>
      <c r="AI3" s="714"/>
      <c r="AJ3" s="714"/>
      <c r="AK3" s="714"/>
      <c r="AL3" s="714"/>
      <c r="AM3" s="714"/>
      <c r="AN3" s="714"/>
      <c r="AO3" s="714"/>
      <c r="AP3" s="714"/>
      <c r="AQ3" s="714"/>
      <c r="AR3" s="714"/>
      <c r="AS3" s="714"/>
      <c r="AT3" s="714"/>
      <c r="AU3" s="58"/>
      <c r="AV3" s="58"/>
      <c r="AW3" s="58"/>
      <c r="AX3" s="58"/>
      <c r="AY3" s="58"/>
      <c r="AZ3" s="58"/>
      <c r="BA3" s="58"/>
      <c r="BB3" s="58"/>
      <c r="BC3" s="58"/>
      <c r="BD3" s="58"/>
      <c r="BE3" s="58"/>
      <c r="BF3" s="58"/>
      <c r="BG3" s="58"/>
      <c r="BH3" s="58"/>
      <c r="BI3" s="58"/>
      <c r="BJ3" s="58"/>
      <c r="BL3" s="64"/>
      <c r="BM3" s="64"/>
      <c r="BN3" s="64"/>
      <c r="BO3" s="64"/>
      <c r="BP3" s="64"/>
      <c r="BQ3" s="64"/>
      <c r="BR3" s="64"/>
      <c r="BS3" s="64"/>
      <c r="BT3" s="64"/>
      <c r="BU3" s="64"/>
      <c r="CF3"/>
      <c r="CG3"/>
      <c r="CH3"/>
      <c r="CI3"/>
      <c r="CJ3"/>
      <c r="CK3"/>
      <c r="CL3"/>
      <c r="CM3"/>
      <c r="CN3"/>
    </row>
    <row r="4" spans="1:121" s="1" customFormat="1" ht="15" customHeight="1" thickBot="1" x14ac:dyDescent="0.3">
      <c r="C4" s="714"/>
      <c r="D4" s="714"/>
      <c r="E4" s="714"/>
      <c r="F4" s="714"/>
      <c r="G4" s="714"/>
      <c r="H4" s="714"/>
      <c r="I4" s="714"/>
      <c r="J4" s="714"/>
      <c r="K4" s="714"/>
      <c r="L4" s="714"/>
      <c r="M4" s="714"/>
      <c r="N4" s="714"/>
      <c r="O4" s="714"/>
      <c r="P4" s="714"/>
      <c r="Q4" s="714"/>
      <c r="R4" s="714"/>
      <c r="S4" s="714"/>
      <c r="T4" s="714"/>
      <c r="U4" s="714"/>
      <c r="V4" s="714"/>
      <c r="W4" s="714"/>
      <c r="X4" s="714"/>
      <c r="Y4" s="714"/>
      <c r="Z4" s="714"/>
      <c r="AA4" s="714"/>
      <c r="AB4" s="714"/>
      <c r="AC4" s="714"/>
      <c r="AD4" s="714"/>
      <c r="AE4" s="714"/>
      <c r="AF4" s="714"/>
      <c r="AG4" s="714"/>
      <c r="AH4" s="714"/>
      <c r="AI4" s="714"/>
      <c r="AJ4" s="714"/>
      <c r="AK4" s="714"/>
      <c r="AL4" s="714"/>
      <c r="AM4" s="714"/>
      <c r="AN4" s="714"/>
      <c r="AO4" s="714"/>
      <c r="AP4" s="714"/>
      <c r="AQ4" s="714"/>
      <c r="AR4" s="714"/>
      <c r="AS4" s="714"/>
      <c r="AT4" s="714"/>
      <c r="AU4" s="58"/>
      <c r="AV4" s="58"/>
      <c r="AW4" s="58"/>
      <c r="AX4" s="58"/>
      <c r="AY4" s="58"/>
      <c r="AZ4" s="58"/>
      <c r="BA4" s="58"/>
      <c r="BB4" s="58"/>
      <c r="BC4" s="58"/>
      <c r="BD4" s="58"/>
      <c r="BE4" s="58"/>
      <c r="BF4" s="58"/>
      <c r="BG4" s="58"/>
      <c r="BH4" s="58"/>
      <c r="BI4" s="58"/>
      <c r="BJ4"/>
      <c r="BL4" s="31"/>
      <c r="BM4" s="31"/>
      <c r="BN4" s="31"/>
      <c r="BO4" s="31"/>
      <c r="BP4" s="31"/>
      <c r="BQ4" s="31"/>
      <c r="BR4" s="31"/>
      <c r="BS4" s="31"/>
      <c r="BT4" s="31"/>
      <c r="BU4" s="31"/>
      <c r="CF4"/>
      <c r="CG4"/>
      <c r="CH4"/>
      <c r="CI4"/>
      <c r="CJ4"/>
      <c r="CK4"/>
      <c r="CL4"/>
      <c r="CM4"/>
      <c r="CN4"/>
    </row>
    <row r="5" spans="1:121" s="1" customFormat="1" ht="13.5" customHeight="1" x14ac:dyDescent="0.25">
      <c r="C5" s="743" t="s">
        <v>0</v>
      </c>
      <c r="D5" s="688"/>
      <c r="E5" s="688"/>
      <c r="F5" s="688"/>
      <c r="G5" s="688"/>
      <c r="H5" s="689"/>
      <c r="I5" s="687" t="s">
        <v>1</v>
      </c>
      <c r="J5" s="688"/>
      <c r="K5" s="688"/>
      <c r="L5" s="688"/>
      <c r="M5" s="688"/>
      <c r="N5" s="688"/>
      <c r="O5" s="689"/>
      <c r="P5" s="687" t="s">
        <v>2</v>
      </c>
      <c r="Q5" s="688"/>
      <c r="R5" s="688"/>
      <c r="S5" s="688"/>
      <c r="T5" s="688"/>
      <c r="U5" s="688"/>
      <c r="V5" s="688"/>
      <c r="W5" s="688"/>
      <c r="X5" s="688"/>
      <c r="Y5" s="688"/>
      <c r="Z5" s="688"/>
      <c r="AA5" s="688"/>
      <c r="AB5" s="689"/>
      <c r="AC5" s="687" t="s">
        <v>3</v>
      </c>
      <c r="AD5" s="689"/>
      <c r="AE5" s="687" t="s">
        <v>133</v>
      </c>
      <c r="AF5" s="688"/>
      <c r="AG5" s="688"/>
      <c r="AH5" s="688"/>
      <c r="AI5" s="688"/>
      <c r="AJ5" s="688"/>
      <c r="AK5" s="688"/>
      <c r="AL5" s="688"/>
      <c r="AM5" s="688"/>
      <c r="AN5" s="689"/>
      <c r="AO5" s="740" t="s">
        <v>134</v>
      </c>
      <c r="AP5" s="741"/>
      <c r="AQ5" s="741"/>
      <c r="AR5" s="741"/>
      <c r="AS5" s="741"/>
      <c r="AT5" s="742"/>
      <c r="AU5" s="2"/>
      <c r="AV5" s="57"/>
      <c r="AW5" s="57"/>
      <c r="AX5" s="57"/>
      <c r="AY5" s="57"/>
      <c r="AZ5" s="57"/>
      <c r="BA5" s="57"/>
      <c r="BB5" s="57"/>
      <c r="BC5" s="57"/>
      <c r="BD5" s="57"/>
      <c r="BE5" s="2"/>
      <c r="BF5" s="2"/>
      <c r="BG5"/>
      <c r="BH5" s="3" t="s">
        <v>123</v>
      </c>
      <c r="BI5" s="3" t="s">
        <v>6</v>
      </c>
      <c r="BJ5"/>
      <c r="BK5"/>
      <c r="BL5"/>
      <c r="BM5"/>
      <c r="BN5"/>
      <c r="BO5"/>
      <c r="BP5"/>
      <c r="BQ5"/>
      <c r="BR5"/>
      <c r="BS5"/>
      <c r="BT5" s="2"/>
      <c r="BU5" s="2"/>
      <c r="CF5"/>
      <c r="CG5"/>
      <c r="CH5"/>
      <c r="CI5"/>
      <c r="CJ5"/>
      <c r="CK5"/>
      <c r="CL5"/>
      <c r="CM5"/>
      <c r="CN5"/>
    </row>
    <row r="6" spans="1:121" s="4" customFormat="1" ht="22.5" customHeight="1" x14ac:dyDescent="0.25">
      <c r="A6" s="3"/>
      <c r="B6" s="3"/>
      <c r="C6" s="761"/>
      <c r="D6" s="691"/>
      <c r="E6" s="691"/>
      <c r="F6" s="691"/>
      <c r="G6" s="691"/>
      <c r="H6" s="692"/>
      <c r="I6" s="690"/>
      <c r="J6" s="691"/>
      <c r="K6" s="691"/>
      <c r="L6" s="691"/>
      <c r="M6" s="691"/>
      <c r="N6" s="691"/>
      <c r="O6" s="692"/>
      <c r="P6" s="690"/>
      <c r="Q6" s="691"/>
      <c r="R6" s="691"/>
      <c r="S6" s="691"/>
      <c r="T6" s="691"/>
      <c r="U6" s="691"/>
      <c r="V6" s="691"/>
      <c r="W6" s="691"/>
      <c r="X6" s="691"/>
      <c r="Y6" s="691"/>
      <c r="Z6" s="691"/>
      <c r="AA6" s="691"/>
      <c r="AB6" s="692"/>
      <c r="AC6" s="664"/>
      <c r="AD6" s="664"/>
      <c r="AE6" s="690"/>
      <c r="AF6" s="691"/>
      <c r="AG6" s="691"/>
      <c r="AH6" s="691"/>
      <c r="AI6" s="691"/>
      <c r="AJ6" s="691"/>
      <c r="AK6" s="691"/>
      <c r="AL6" s="691"/>
      <c r="AM6" s="691"/>
      <c r="AN6" s="692"/>
      <c r="AO6" s="690"/>
      <c r="AP6" s="691"/>
      <c r="AQ6" s="691"/>
      <c r="AR6" s="691"/>
      <c r="AS6" s="691"/>
      <c r="AT6" s="693"/>
      <c r="AU6"/>
      <c r="AV6"/>
      <c r="AW6"/>
      <c r="AX6"/>
      <c r="AY6"/>
      <c r="AZ6"/>
      <c r="BA6"/>
      <c r="BB6"/>
      <c r="BC6"/>
      <c r="BD6"/>
      <c r="BE6"/>
      <c r="BF6"/>
      <c r="BG6"/>
      <c r="BH6" s="50" t="s">
        <v>119</v>
      </c>
      <c r="BI6" s="45" t="s">
        <v>115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 s="3"/>
      <c r="BY6" s="3"/>
      <c r="CE6" s="3"/>
      <c r="CF6"/>
      <c r="CG6"/>
      <c r="CH6"/>
      <c r="CI6"/>
      <c r="CJ6"/>
      <c r="CK6"/>
      <c r="CL6"/>
      <c r="CM6"/>
      <c r="CN6"/>
    </row>
    <row r="7" spans="1:121" s="1" customFormat="1" ht="13.5" customHeight="1" x14ac:dyDescent="0.25">
      <c r="A7" s="4"/>
      <c r="B7" s="4"/>
      <c r="C7" s="767" t="s">
        <v>10</v>
      </c>
      <c r="D7" s="745"/>
      <c r="E7" s="745"/>
      <c r="F7" s="745"/>
      <c r="G7" s="745"/>
      <c r="H7" s="745"/>
      <c r="I7" s="745"/>
      <c r="J7" s="745"/>
      <c r="K7" s="745"/>
      <c r="L7" s="745"/>
      <c r="M7" s="745"/>
      <c r="N7" s="745"/>
      <c r="O7" s="745"/>
      <c r="P7" s="745"/>
      <c r="Q7" s="768"/>
      <c r="R7" s="769" t="s">
        <v>14</v>
      </c>
      <c r="S7" s="770"/>
      <c r="T7" s="770"/>
      <c r="U7" s="770"/>
      <c r="V7" s="770"/>
      <c r="W7" s="770"/>
      <c r="X7" s="770"/>
      <c r="Y7" s="770"/>
      <c r="Z7" s="770"/>
      <c r="AA7" s="770"/>
      <c r="AB7" s="770"/>
      <c r="AC7" s="770"/>
      <c r="AD7" s="771"/>
      <c r="AE7" s="681" t="s">
        <v>12</v>
      </c>
      <c r="AF7" s="681"/>
      <c r="AG7" s="681"/>
      <c r="AH7" s="681"/>
      <c r="AI7" s="681"/>
      <c r="AJ7" s="681"/>
      <c r="AK7" s="681"/>
      <c r="AL7" s="769" t="s">
        <v>13</v>
      </c>
      <c r="AM7" s="770"/>
      <c r="AN7" s="770"/>
      <c r="AO7" s="771"/>
      <c r="AP7" s="744" t="s">
        <v>15</v>
      </c>
      <c r="AQ7" s="745"/>
      <c r="AR7" s="745"/>
      <c r="AS7" s="745"/>
      <c r="AT7" s="746"/>
      <c r="BE7"/>
      <c r="BF7"/>
      <c r="BG7"/>
      <c r="BH7" s="46" t="s">
        <v>120</v>
      </c>
      <c r="BI7" s="47" t="s">
        <v>116</v>
      </c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 s="4"/>
      <c r="BY7" s="4"/>
      <c r="CD7" s="4"/>
      <c r="CE7" s="4"/>
      <c r="CF7" s="4"/>
      <c r="CG7" s="4"/>
      <c r="CH7" s="4"/>
      <c r="CI7" s="4"/>
      <c r="CJ7" s="4"/>
      <c r="CK7" s="4"/>
    </row>
    <row r="8" spans="1:121" s="6" customFormat="1" ht="22.5" customHeight="1" x14ac:dyDescent="0.25">
      <c r="A8" s="5"/>
      <c r="B8" s="5"/>
      <c r="C8" s="761"/>
      <c r="D8" s="691"/>
      <c r="E8" s="691"/>
      <c r="F8" s="691"/>
      <c r="G8" s="691"/>
      <c r="H8" s="691"/>
      <c r="I8" s="691"/>
      <c r="J8" s="691"/>
      <c r="K8" s="691"/>
      <c r="L8" s="691"/>
      <c r="M8" s="691"/>
      <c r="N8" s="691"/>
      <c r="O8" s="691"/>
      <c r="P8" s="691"/>
      <c r="Q8" s="692"/>
      <c r="R8" s="664"/>
      <c r="S8" s="664"/>
      <c r="T8" s="664"/>
      <c r="U8" s="664"/>
      <c r="V8" s="664"/>
      <c r="W8" s="664"/>
      <c r="X8" s="664"/>
      <c r="Y8" s="664"/>
      <c r="Z8" s="664"/>
      <c r="AA8" s="664"/>
      <c r="AB8" s="664"/>
      <c r="AC8" s="664"/>
      <c r="AD8" s="664"/>
      <c r="AE8" s="781"/>
      <c r="AF8" s="781"/>
      <c r="AG8" s="781"/>
      <c r="AH8" s="781"/>
      <c r="AI8" s="781"/>
      <c r="AJ8" s="781"/>
      <c r="AK8" s="781"/>
      <c r="AL8" s="772"/>
      <c r="AM8" s="773"/>
      <c r="AN8" s="773"/>
      <c r="AO8" s="774"/>
      <c r="AP8" s="690"/>
      <c r="AQ8" s="691"/>
      <c r="AR8" s="691"/>
      <c r="AS8" s="691"/>
      <c r="AT8" s="693"/>
      <c r="BE8"/>
      <c r="BF8"/>
      <c r="BG8"/>
      <c r="BH8" s="46" t="s">
        <v>121</v>
      </c>
      <c r="BI8" s="47" t="s">
        <v>117</v>
      </c>
      <c r="BJ8"/>
      <c r="BK8"/>
      <c r="BL8"/>
      <c r="BM8"/>
      <c r="BN8"/>
      <c r="BO8"/>
      <c r="BP8"/>
      <c r="BQ8"/>
      <c r="BR8"/>
      <c r="BS8"/>
      <c r="BV8" s="5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</row>
    <row r="9" spans="1:121" s="5" customFormat="1" ht="13.5" customHeight="1" x14ac:dyDescent="0.25">
      <c r="A9" s="6"/>
      <c r="B9" s="6"/>
      <c r="C9" s="680" t="s">
        <v>11</v>
      </c>
      <c r="D9" s="681"/>
      <c r="E9" s="681"/>
      <c r="F9" s="681"/>
      <c r="G9" s="681"/>
      <c r="H9" s="681" t="s">
        <v>5</v>
      </c>
      <c r="I9" s="681"/>
      <c r="J9" s="681"/>
      <c r="K9" s="681"/>
      <c r="L9" s="681"/>
      <c r="M9" s="681" t="s">
        <v>4</v>
      </c>
      <c r="N9" s="681"/>
      <c r="O9" s="681"/>
      <c r="P9" s="681"/>
      <c r="Q9" s="681"/>
      <c r="R9" s="681"/>
      <c r="S9" s="681"/>
      <c r="T9" s="681" t="s">
        <v>6</v>
      </c>
      <c r="U9" s="681"/>
      <c r="V9" s="681"/>
      <c r="W9" s="681"/>
      <c r="X9" s="681"/>
      <c r="Y9" s="681"/>
      <c r="Z9" s="681" t="s">
        <v>21</v>
      </c>
      <c r="AA9" s="681"/>
      <c r="AB9" s="681"/>
      <c r="AC9" s="681" t="s">
        <v>7</v>
      </c>
      <c r="AD9" s="681"/>
      <c r="AE9" s="681"/>
      <c r="AF9" s="681" t="s">
        <v>8</v>
      </c>
      <c r="AG9" s="681"/>
      <c r="AH9" s="681"/>
      <c r="AI9" s="681"/>
      <c r="AJ9" s="681" t="s">
        <v>9</v>
      </c>
      <c r="AK9" s="681"/>
      <c r="AL9" s="681"/>
      <c r="AM9" s="681"/>
      <c r="AN9" s="681"/>
      <c r="AO9" s="681" t="s">
        <v>16</v>
      </c>
      <c r="AP9" s="681"/>
      <c r="AQ9" s="681"/>
      <c r="AR9" s="681"/>
      <c r="AS9" s="681"/>
      <c r="AT9" s="902"/>
      <c r="AU9"/>
      <c r="AV9"/>
      <c r="AW9"/>
      <c r="AX9"/>
      <c r="AY9"/>
      <c r="AZ9"/>
      <c r="BA9"/>
      <c r="BB9"/>
      <c r="BC9"/>
      <c r="BD9"/>
      <c r="BE9"/>
      <c r="BF9"/>
      <c r="BG9"/>
      <c r="BH9" s="48" t="s">
        <v>122</v>
      </c>
      <c r="BI9" s="49" t="s">
        <v>118</v>
      </c>
      <c r="BJ9"/>
      <c r="BK9"/>
      <c r="BL9"/>
      <c r="BM9"/>
      <c r="BN9"/>
      <c r="BO9"/>
      <c r="BP9"/>
      <c r="BQ9"/>
      <c r="BR9"/>
      <c r="BS9"/>
      <c r="BV9" s="6"/>
      <c r="BW9" s="6"/>
      <c r="BX9" s="6"/>
      <c r="BY9" s="6"/>
      <c r="CC9" s="6"/>
      <c r="CG9" s="6"/>
      <c r="CH9" s="6"/>
      <c r="CI9" s="6"/>
      <c r="CJ9" s="6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</row>
    <row r="10" spans="1:121" s="6" customFormat="1" ht="22.5" customHeight="1" thickBot="1" x14ac:dyDescent="0.3">
      <c r="A10" s="5"/>
      <c r="B10" s="5"/>
      <c r="C10" s="764"/>
      <c r="D10" s="763"/>
      <c r="E10" s="763"/>
      <c r="F10" s="763"/>
      <c r="G10" s="763"/>
      <c r="H10" s="763"/>
      <c r="I10" s="763"/>
      <c r="J10" s="763"/>
      <c r="K10" s="763"/>
      <c r="L10" s="763"/>
      <c r="M10" s="763"/>
      <c r="N10" s="763"/>
      <c r="O10" s="763"/>
      <c r="P10" s="763"/>
      <c r="Q10" s="763"/>
      <c r="R10" s="763"/>
      <c r="S10" s="763"/>
      <c r="T10" s="762" t="str">
        <f>IFERROR(INDEX(BH6:BI9,MATCH(H10,BH6:BH9,0),2),"")</f>
        <v/>
      </c>
      <c r="U10" s="762"/>
      <c r="V10" s="762"/>
      <c r="W10" s="762"/>
      <c r="X10" s="762"/>
      <c r="Y10" s="762"/>
      <c r="Z10" s="780"/>
      <c r="AA10" s="780"/>
      <c r="AB10" s="780"/>
      <c r="AC10" s="762" t="str">
        <f>IFERROR(INDEX(BH22:BI28,MATCH(Z10,BH22:BH28,0),2),"")</f>
        <v/>
      </c>
      <c r="AD10" s="762"/>
      <c r="AE10" s="762"/>
      <c r="AF10" s="762" t="str">
        <f>IFERROR(INDEX(BH22:BJ28,MATCH(Z10,BH22:BH28,0),3)&amp;"%","")</f>
        <v/>
      </c>
      <c r="AG10" s="762"/>
      <c r="AH10" s="762"/>
      <c r="AI10" s="762"/>
      <c r="AJ10" s="903"/>
      <c r="AK10" s="903"/>
      <c r="AL10" s="903"/>
      <c r="AM10" s="903"/>
      <c r="AN10" s="903"/>
      <c r="AO10" s="765"/>
      <c r="AP10" s="765"/>
      <c r="AQ10" s="765"/>
      <c r="AR10" s="765"/>
      <c r="AS10" s="765"/>
      <c r="AT10" s="766"/>
      <c r="AU10"/>
      <c r="AV10"/>
      <c r="AW10"/>
      <c r="AX10"/>
      <c r="AY10"/>
      <c r="AZ10"/>
      <c r="BA10"/>
      <c r="BB10"/>
      <c r="BC10"/>
      <c r="BD10"/>
      <c r="BE10"/>
      <c r="BF10"/>
      <c r="BK10"/>
      <c r="BL10"/>
      <c r="BM10"/>
      <c r="BN10"/>
      <c r="BO10"/>
      <c r="BP10"/>
      <c r="BQ10"/>
      <c r="BR10"/>
      <c r="BS10"/>
      <c r="BV10" s="5"/>
      <c r="BW10" s="5"/>
      <c r="BX10" s="5"/>
      <c r="CG10" s="55"/>
      <c r="CH10" s="5"/>
      <c r="CI10" s="5"/>
      <c r="CJ10" s="5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</row>
    <row r="11" spans="1:121" s="6" customFormat="1" ht="4.5" customHeight="1" x14ac:dyDescent="0.25">
      <c r="A11" s="5"/>
      <c r="B11" s="5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K11"/>
      <c r="BL11"/>
      <c r="BM11"/>
      <c r="BN11"/>
      <c r="BV11" s="5"/>
      <c r="BW11" s="5"/>
      <c r="BX11" s="5"/>
      <c r="CG11" s="55"/>
      <c r="CH11" s="5"/>
      <c r="CI11" s="5"/>
      <c r="CJ11" s="5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</row>
    <row r="12" spans="1:121" s="5" customFormat="1" ht="18.75" thickBot="1" x14ac:dyDescent="0.3">
      <c r="C12" s="11" t="s">
        <v>128</v>
      </c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8"/>
      <c r="Q12" s="118"/>
      <c r="R12" s="133" t="s">
        <v>243</v>
      </c>
      <c r="S12" s="133"/>
      <c r="T12" s="133"/>
      <c r="U12" s="133"/>
      <c r="V12" s="133"/>
      <c r="W12" s="133"/>
      <c r="X12" s="133"/>
      <c r="Y12" s="133"/>
      <c r="AA12" s="131" t="s">
        <v>242</v>
      </c>
      <c r="AB12" s="131"/>
      <c r="AC12" s="131"/>
      <c r="AD12" s="132"/>
      <c r="AE12" s="132"/>
      <c r="AF12" s="132"/>
      <c r="AG12" s="132"/>
      <c r="AH12" s="132"/>
      <c r="AI12" s="132"/>
      <c r="AJ12" s="131" t="s">
        <v>17</v>
      </c>
      <c r="AK12" s="131"/>
      <c r="AL12" s="131"/>
      <c r="AM12" s="131"/>
      <c r="AN12" s="131"/>
      <c r="AO12" s="132"/>
      <c r="AP12" s="132"/>
      <c r="AQ12" s="132"/>
      <c r="AR12" s="132"/>
      <c r="AS12" s="132"/>
      <c r="AT12" s="132"/>
      <c r="AU12"/>
      <c r="AV12"/>
      <c r="AW12"/>
      <c r="AX12"/>
      <c r="AY12"/>
      <c r="AZ12"/>
      <c r="BA12"/>
      <c r="BB12"/>
      <c r="BC12"/>
      <c r="BD12"/>
      <c r="BE12"/>
      <c r="BF12"/>
      <c r="BH12" s="901" t="s">
        <v>20</v>
      </c>
      <c r="BI12" s="901"/>
      <c r="BJ12" s="901"/>
      <c r="BK12"/>
      <c r="BL12"/>
      <c r="BM12"/>
      <c r="BN12"/>
      <c r="CG12" s="55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</row>
    <row r="13" spans="1:121" s="6" customFormat="1" ht="13.5" customHeight="1" x14ac:dyDescent="0.25">
      <c r="A13" s="5"/>
      <c r="B13" s="5"/>
      <c r="C13" s="743" t="s">
        <v>130</v>
      </c>
      <c r="D13" s="688"/>
      <c r="E13" s="688"/>
      <c r="F13" s="688"/>
      <c r="G13" s="689"/>
      <c r="H13" s="792" t="s">
        <v>175</v>
      </c>
      <c r="I13" s="793"/>
      <c r="J13" s="793"/>
      <c r="K13" s="793"/>
      <c r="L13" s="793"/>
      <c r="M13" s="793"/>
      <c r="N13" s="794"/>
      <c r="O13" s="687" t="s">
        <v>26</v>
      </c>
      <c r="P13" s="688"/>
      <c r="Q13" s="688"/>
      <c r="R13" s="688"/>
      <c r="S13" s="688"/>
      <c r="T13" s="689"/>
      <c r="U13" s="687" t="s">
        <v>131</v>
      </c>
      <c r="V13" s="688"/>
      <c r="W13" s="688"/>
      <c r="X13" s="689"/>
      <c r="Y13" s="687" t="s">
        <v>132</v>
      </c>
      <c r="Z13" s="688"/>
      <c r="AA13" s="688"/>
      <c r="AB13" s="688"/>
      <c r="AC13" s="688"/>
      <c r="AD13" s="688"/>
      <c r="AE13" s="688"/>
      <c r="AF13" s="688"/>
      <c r="AG13" s="688"/>
      <c r="AH13" s="688"/>
      <c r="AI13" s="688"/>
      <c r="AJ13" s="688"/>
      <c r="AK13" s="688"/>
      <c r="AL13" s="689"/>
      <c r="AM13" s="783" t="s">
        <v>18</v>
      </c>
      <c r="AN13" s="784"/>
      <c r="AO13" s="784"/>
      <c r="AP13" s="785"/>
      <c r="AQ13" s="783" t="s">
        <v>19</v>
      </c>
      <c r="AR13" s="784"/>
      <c r="AS13" s="784"/>
      <c r="AT13" s="904"/>
      <c r="AU13"/>
      <c r="AV13"/>
      <c r="AW13"/>
      <c r="AX13"/>
      <c r="AY13"/>
      <c r="AZ13"/>
      <c r="BA13"/>
      <c r="BB13"/>
      <c r="BC13"/>
      <c r="BD13"/>
      <c r="BE13"/>
      <c r="BF13"/>
      <c r="BH13" s="12" t="s">
        <v>21</v>
      </c>
      <c r="BI13" s="13" t="s">
        <v>22</v>
      </c>
      <c r="BJ13" s="14" t="s">
        <v>23</v>
      </c>
      <c r="BK13"/>
      <c r="BL13"/>
      <c r="BM13"/>
      <c r="BN13"/>
      <c r="BV13" s="7"/>
      <c r="BW13" s="5"/>
      <c r="BX13" s="5"/>
      <c r="CB13" s="5"/>
      <c r="CG13" s="55"/>
      <c r="CH13" s="5"/>
      <c r="CI13" s="5"/>
      <c r="CJ13" s="5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</row>
    <row r="14" spans="1:121" s="5" customFormat="1" ht="22.5" customHeight="1" x14ac:dyDescent="0.25">
      <c r="C14" s="761"/>
      <c r="D14" s="691"/>
      <c r="E14" s="691"/>
      <c r="F14" s="691"/>
      <c r="G14" s="692"/>
      <c r="H14" s="690"/>
      <c r="I14" s="691"/>
      <c r="J14" s="691"/>
      <c r="K14" s="691"/>
      <c r="L14" s="691"/>
      <c r="M14" s="691"/>
      <c r="N14" s="692"/>
      <c r="O14" s="690"/>
      <c r="P14" s="691"/>
      <c r="Q14" s="691"/>
      <c r="R14" s="691"/>
      <c r="S14" s="72" t="s">
        <v>28</v>
      </c>
      <c r="T14" s="73"/>
      <c r="U14" s="795"/>
      <c r="V14" s="796"/>
      <c r="W14" s="796"/>
      <c r="X14" s="74" t="s">
        <v>240</v>
      </c>
      <c r="Y14" s="690"/>
      <c r="Z14" s="691"/>
      <c r="AA14" s="691"/>
      <c r="AB14" s="691"/>
      <c r="AC14" s="691"/>
      <c r="AD14" s="691"/>
      <c r="AE14" s="691"/>
      <c r="AF14" s="691"/>
      <c r="AG14" s="691"/>
      <c r="AH14" s="691"/>
      <c r="AI14" s="691"/>
      <c r="AJ14" s="691"/>
      <c r="AK14" s="691"/>
      <c r="AL14" s="692"/>
      <c r="AM14" s="734"/>
      <c r="AN14" s="735"/>
      <c r="AO14" s="735"/>
      <c r="AP14" s="736"/>
      <c r="AQ14" s="737"/>
      <c r="AR14" s="738"/>
      <c r="AS14" s="738"/>
      <c r="AT14" s="739"/>
      <c r="BH14" s="15" t="s">
        <v>27</v>
      </c>
      <c r="BI14" s="8">
        <v>4000</v>
      </c>
      <c r="BJ14" s="16"/>
      <c r="CG14" s="55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</row>
    <row r="15" spans="1:121" s="5" customFormat="1" ht="13.5" customHeight="1" x14ac:dyDescent="0.25">
      <c r="C15" s="392" t="s">
        <v>24</v>
      </c>
      <c r="D15" s="212"/>
      <c r="E15" s="212"/>
      <c r="F15" s="212"/>
      <c r="G15" s="212"/>
      <c r="H15" s="212"/>
      <c r="I15" s="212"/>
      <c r="J15" s="212"/>
      <c r="K15" s="212"/>
      <c r="L15" s="212"/>
      <c r="M15" s="212"/>
      <c r="N15" s="212"/>
      <c r="O15" s="212"/>
      <c r="P15" s="212"/>
      <c r="Q15" s="212"/>
      <c r="R15" s="212"/>
      <c r="S15" s="213"/>
      <c r="T15" s="211" t="s">
        <v>25</v>
      </c>
      <c r="U15" s="212"/>
      <c r="V15" s="212"/>
      <c r="W15" s="212"/>
      <c r="X15" s="213"/>
      <c r="Y15" s="211" t="s">
        <v>238</v>
      </c>
      <c r="Z15" s="212"/>
      <c r="AA15" s="212"/>
      <c r="AB15" s="212"/>
      <c r="AC15" s="212"/>
      <c r="AD15" s="212"/>
      <c r="AE15" s="212"/>
      <c r="AF15" s="212"/>
      <c r="AG15" s="212"/>
      <c r="AH15" s="212"/>
      <c r="AI15" s="212"/>
      <c r="AJ15" s="212"/>
      <c r="AK15" s="212"/>
      <c r="AL15" s="212"/>
      <c r="AM15" s="212"/>
      <c r="AN15" s="212"/>
      <c r="AO15" s="213"/>
      <c r="AP15" s="211" t="s">
        <v>25</v>
      </c>
      <c r="AQ15" s="212"/>
      <c r="AR15" s="212"/>
      <c r="AS15" s="212"/>
      <c r="AT15" s="282"/>
      <c r="BH15" s="15" t="s">
        <v>29</v>
      </c>
      <c r="BI15" s="8">
        <v>2500</v>
      </c>
      <c r="BJ15" s="16"/>
      <c r="BU15" s="9"/>
      <c r="BV15" s="7"/>
      <c r="CG15" s="5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</row>
    <row r="16" spans="1:121" s="10" customFormat="1" ht="22.5" customHeight="1" thickBot="1" x14ac:dyDescent="0.3">
      <c r="C16" s="726"/>
      <c r="D16" s="727"/>
      <c r="E16" s="727"/>
      <c r="F16" s="727"/>
      <c r="G16" s="727"/>
      <c r="H16" s="727"/>
      <c r="I16" s="727"/>
      <c r="J16" s="727"/>
      <c r="K16" s="727"/>
      <c r="L16" s="727"/>
      <c r="M16" s="727"/>
      <c r="N16" s="727"/>
      <c r="O16" s="727"/>
      <c r="P16" s="727"/>
      <c r="Q16" s="727"/>
      <c r="R16" s="727"/>
      <c r="S16" s="728"/>
      <c r="T16" s="729"/>
      <c r="U16" s="730"/>
      <c r="V16" s="730"/>
      <c r="W16" s="730"/>
      <c r="X16" s="731"/>
      <c r="Y16" s="733"/>
      <c r="Z16" s="727"/>
      <c r="AA16" s="727"/>
      <c r="AB16" s="727"/>
      <c r="AC16" s="727"/>
      <c r="AD16" s="727"/>
      <c r="AE16" s="727"/>
      <c r="AF16" s="727"/>
      <c r="AG16" s="727"/>
      <c r="AH16" s="727"/>
      <c r="AI16" s="727"/>
      <c r="AJ16" s="727"/>
      <c r="AK16" s="727"/>
      <c r="AL16" s="727"/>
      <c r="AM16" s="727"/>
      <c r="AN16" s="727"/>
      <c r="AO16" s="728"/>
      <c r="AP16" s="729"/>
      <c r="AQ16" s="730"/>
      <c r="AR16" s="730"/>
      <c r="AS16" s="730"/>
      <c r="AT16" s="732"/>
      <c r="BH16" s="15" t="s">
        <v>30</v>
      </c>
      <c r="BI16" s="8">
        <v>2500</v>
      </c>
      <c r="BJ16" s="16"/>
      <c r="BN16"/>
      <c r="BO16"/>
      <c r="BP16"/>
      <c r="BQ16"/>
      <c r="BR16"/>
      <c r="BS16"/>
      <c r="BT16"/>
      <c r="BU16"/>
      <c r="BV16"/>
      <c r="BW16"/>
      <c r="CG16" s="54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</row>
    <row r="17" spans="1:121" s="5" customFormat="1" ht="18" customHeight="1" thickBot="1" x14ac:dyDescent="0.3">
      <c r="C17" s="663" t="s">
        <v>129</v>
      </c>
      <c r="D17" s="663"/>
      <c r="E17" s="663"/>
      <c r="F17" s="663"/>
      <c r="G17" s="663"/>
      <c r="H17" s="663"/>
      <c r="I17" s="663"/>
      <c r="J17" s="663"/>
      <c r="K17" s="663"/>
      <c r="L17" s="663"/>
      <c r="M17" s="663"/>
      <c r="N17" s="663"/>
      <c r="O17" s="663"/>
      <c r="P17" s="663"/>
      <c r="Q17" s="663"/>
      <c r="R17" s="663"/>
      <c r="S17" s="663"/>
      <c r="T17" s="663"/>
      <c r="U17" s="663"/>
      <c r="V17" s="663"/>
      <c r="W17" s="663"/>
      <c r="X17" s="663"/>
      <c r="Y17" s="663"/>
      <c r="Z17" s="663"/>
      <c r="AA17" s="663"/>
      <c r="AB17" s="663"/>
      <c r="AC17" s="663"/>
      <c r="AD17" s="663"/>
      <c r="AE17" s="663"/>
      <c r="AF17" s="663"/>
      <c r="AG17" s="663"/>
      <c r="AH17" s="663"/>
      <c r="AI17" s="663"/>
      <c r="AJ17" s="663"/>
      <c r="AK17" s="663"/>
      <c r="AL17" s="663"/>
      <c r="AM17" s="663"/>
      <c r="AN17" s="663"/>
      <c r="AO17" s="663"/>
      <c r="AP17" s="663"/>
      <c r="AQ17" s="663"/>
      <c r="AR17" s="663"/>
      <c r="AS17" s="663"/>
      <c r="AT17" s="663"/>
      <c r="BH17" s="15" t="s">
        <v>32</v>
      </c>
      <c r="BI17" s="8">
        <v>1500</v>
      </c>
      <c r="BJ17" s="16"/>
      <c r="BN17"/>
      <c r="BO17"/>
      <c r="BP17"/>
      <c r="BQ17"/>
      <c r="BR17"/>
      <c r="BS17"/>
      <c r="BT17"/>
      <c r="BU17"/>
      <c r="BV17"/>
      <c r="BW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</row>
    <row r="18" spans="1:121" s="5" customFormat="1" ht="13.5" customHeight="1" x14ac:dyDescent="0.25">
      <c r="C18" s="775" t="s">
        <v>31</v>
      </c>
      <c r="D18" s="776"/>
      <c r="E18" s="776"/>
      <c r="F18" s="776"/>
      <c r="G18" s="776"/>
      <c r="H18" s="776"/>
      <c r="I18" s="687" t="s">
        <v>176</v>
      </c>
      <c r="J18" s="688"/>
      <c r="K18" s="688"/>
      <c r="L18" s="688"/>
      <c r="M18" s="688"/>
      <c r="N18" s="688"/>
      <c r="O18" s="688"/>
      <c r="P18" s="689"/>
      <c r="Q18" s="687" t="s">
        <v>177</v>
      </c>
      <c r="R18" s="688"/>
      <c r="S18" s="688"/>
      <c r="T18" s="688"/>
      <c r="U18" s="688"/>
      <c r="V18" s="688"/>
      <c r="W18" s="688"/>
      <c r="X18" s="688"/>
      <c r="Y18" s="688"/>
      <c r="Z18" s="688"/>
      <c r="AA18" s="688"/>
      <c r="AB18" s="688"/>
      <c r="AC18" s="688"/>
      <c r="AD18" s="688"/>
      <c r="AE18" s="688"/>
      <c r="AF18" s="688"/>
      <c r="AG18" s="689"/>
      <c r="AH18" s="783" t="s">
        <v>25</v>
      </c>
      <c r="AI18" s="784"/>
      <c r="AJ18" s="784"/>
      <c r="AK18" s="784"/>
      <c r="AL18" s="785"/>
      <c r="AM18" s="905" t="s">
        <v>34</v>
      </c>
      <c r="AN18" s="905"/>
      <c r="AO18" s="905"/>
      <c r="AP18" s="905"/>
      <c r="AQ18" s="905" t="s">
        <v>35</v>
      </c>
      <c r="AR18" s="905"/>
      <c r="AS18" s="905"/>
      <c r="AT18" s="906"/>
      <c r="BH18" s="15" t="s">
        <v>33</v>
      </c>
      <c r="BI18" s="8">
        <v>1500</v>
      </c>
      <c r="BJ18" s="16"/>
      <c r="BN18"/>
      <c r="BO18"/>
      <c r="BP18"/>
      <c r="BQ18"/>
      <c r="BR18"/>
      <c r="BS18"/>
      <c r="BT18"/>
      <c r="BU18"/>
      <c r="BV18"/>
      <c r="BW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</row>
    <row r="19" spans="1:121" s="5" customFormat="1" ht="22.5" customHeight="1" x14ac:dyDescent="0.25">
      <c r="C19" s="782"/>
      <c r="D19" s="664"/>
      <c r="E19" s="664"/>
      <c r="F19" s="664"/>
      <c r="G19" s="664"/>
      <c r="H19" s="664"/>
      <c r="I19" s="664"/>
      <c r="J19" s="664"/>
      <c r="K19" s="664"/>
      <c r="L19" s="664"/>
      <c r="M19" s="664"/>
      <c r="N19" s="664"/>
      <c r="O19" s="664"/>
      <c r="P19" s="664"/>
      <c r="Q19" s="690"/>
      <c r="R19" s="691"/>
      <c r="S19" s="691"/>
      <c r="T19" s="691"/>
      <c r="U19" s="691"/>
      <c r="V19" s="691"/>
      <c r="W19" s="691"/>
      <c r="X19" s="691"/>
      <c r="Y19" s="691"/>
      <c r="Z19" s="691"/>
      <c r="AA19" s="691"/>
      <c r="AB19" s="691"/>
      <c r="AC19" s="691"/>
      <c r="AD19" s="691"/>
      <c r="AE19" s="691"/>
      <c r="AF19" s="691"/>
      <c r="AG19" s="692"/>
      <c r="AH19" s="690"/>
      <c r="AI19" s="691"/>
      <c r="AJ19" s="691"/>
      <c r="AK19" s="691"/>
      <c r="AL19" s="692"/>
      <c r="AM19" s="907"/>
      <c r="AN19" s="907"/>
      <c r="AO19" s="907"/>
      <c r="AP19" s="907"/>
      <c r="AQ19" s="908"/>
      <c r="AR19" s="908"/>
      <c r="AS19" s="908"/>
      <c r="AT19" s="909"/>
      <c r="BH19" s="17" t="s">
        <v>36</v>
      </c>
      <c r="BI19" s="18">
        <v>1500</v>
      </c>
      <c r="BJ19" s="19"/>
      <c r="BN19"/>
      <c r="BO19"/>
      <c r="BP19"/>
      <c r="BQ19"/>
      <c r="BR19"/>
      <c r="BS19"/>
      <c r="BT19"/>
      <c r="BU19"/>
      <c r="BV19"/>
      <c r="BW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</row>
    <row r="20" spans="1:121" s="5" customFormat="1" ht="13.5" customHeight="1" x14ac:dyDescent="0.25">
      <c r="C20" s="680" t="s">
        <v>131</v>
      </c>
      <c r="D20" s="681"/>
      <c r="E20" s="681"/>
      <c r="F20" s="681"/>
      <c r="G20" s="769" t="s">
        <v>178</v>
      </c>
      <c r="H20" s="770"/>
      <c r="I20" s="770"/>
      <c r="J20" s="770"/>
      <c r="K20" s="770"/>
      <c r="L20" s="770"/>
      <c r="M20" s="770"/>
      <c r="N20" s="770"/>
      <c r="O20" s="770"/>
      <c r="P20" s="770"/>
      <c r="Q20" s="770"/>
      <c r="R20" s="770"/>
      <c r="S20" s="771"/>
      <c r="T20" s="786" t="s">
        <v>25</v>
      </c>
      <c r="U20" s="787"/>
      <c r="V20" s="787"/>
      <c r="W20" s="787"/>
      <c r="X20" s="788"/>
      <c r="Y20" s="686" t="s">
        <v>179</v>
      </c>
      <c r="Z20" s="686"/>
      <c r="AA20" s="686"/>
      <c r="AB20" s="686"/>
      <c r="AC20" s="686"/>
      <c r="AD20" s="686"/>
      <c r="AE20" s="686"/>
      <c r="AF20" s="744" t="s">
        <v>180</v>
      </c>
      <c r="AG20" s="745"/>
      <c r="AH20" s="745"/>
      <c r="AI20" s="745"/>
      <c r="AJ20" s="745"/>
      <c r="AK20" s="768"/>
      <c r="AL20" s="744" t="s">
        <v>181</v>
      </c>
      <c r="AM20" s="745"/>
      <c r="AN20" s="745"/>
      <c r="AO20" s="745"/>
      <c r="AP20" s="745"/>
      <c r="AQ20" s="745"/>
      <c r="AR20" s="745"/>
      <c r="AS20" s="745"/>
      <c r="AT20" s="746"/>
      <c r="BN20"/>
      <c r="BO20"/>
      <c r="BP20"/>
      <c r="BQ20"/>
      <c r="BR20"/>
      <c r="BS20"/>
      <c r="BT20"/>
      <c r="BU20"/>
      <c r="BV20"/>
      <c r="BW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</row>
    <row r="21" spans="1:121" s="5" customFormat="1" ht="22.5" customHeight="1" thickBot="1" x14ac:dyDescent="0.3">
      <c r="C21" s="682"/>
      <c r="D21" s="683"/>
      <c r="E21" s="684"/>
      <c r="F21" s="71" t="s">
        <v>240</v>
      </c>
      <c r="G21" s="777"/>
      <c r="H21" s="778"/>
      <c r="I21" s="778"/>
      <c r="J21" s="778"/>
      <c r="K21" s="778"/>
      <c r="L21" s="778"/>
      <c r="M21" s="778"/>
      <c r="N21" s="778"/>
      <c r="O21" s="778"/>
      <c r="P21" s="778"/>
      <c r="Q21" s="778"/>
      <c r="R21" s="778"/>
      <c r="S21" s="779"/>
      <c r="T21" s="789"/>
      <c r="U21" s="790"/>
      <c r="V21" s="790"/>
      <c r="W21" s="790"/>
      <c r="X21" s="791"/>
      <c r="Y21" s="685"/>
      <c r="Z21" s="685"/>
      <c r="AA21" s="685"/>
      <c r="AB21" s="685"/>
      <c r="AC21" s="685"/>
      <c r="AD21" s="685"/>
      <c r="AE21" s="685"/>
      <c r="AF21" s="777"/>
      <c r="AG21" s="778"/>
      <c r="AH21" s="778"/>
      <c r="AI21" s="778"/>
      <c r="AJ21" s="778"/>
      <c r="AK21" s="779"/>
      <c r="AL21" s="777"/>
      <c r="AM21" s="778"/>
      <c r="AN21" s="778"/>
      <c r="AO21" s="778"/>
      <c r="AP21" s="778"/>
      <c r="AQ21" s="778"/>
      <c r="AR21" s="778"/>
      <c r="AS21" s="778"/>
      <c r="AT21" s="797"/>
      <c r="AU21" s="21"/>
      <c r="AV21" s="21"/>
      <c r="BA21" s="21"/>
      <c r="BB21" s="21"/>
      <c r="BC21" s="21"/>
      <c r="BD21" s="21"/>
      <c r="BE21" s="21"/>
      <c r="BF21" s="21"/>
      <c r="BG21" s="21"/>
      <c r="BH21" s="6" t="s">
        <v>21</v>
      </c>
      <c r="BI21" s="6" t="s">
        <v>7</v>
      </c>
      <c r="BJ21" s="6" t="s">
        <v>126</v>
      </c>
      <c r="BK21" s="21"/>
      <c r="BL21" s="21"/>
      <c r="BM21" s="21"/>
      <c r="BN21"/>
      <c r="BO21"/>
      <c r="BP21"/>
      <c r="BQ21"/>
      <c r="BR21"/>
      <c r="BS21"/>
      <c r="BT21"/>
      <c r="BU21"/>
      <c r="BV21"/>
      <c r="BW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</row>
    <row r="22" spans="1:121" s="5" customFormat="1" ht="14.25" customHeight="1" thickTop="1" thickBot="1" x14ac:dyDescent="0.3">
      <c r="C22" s="380" t="s">
        <v>87</v>
      </c>
      <c r="D22" s="380"/>
      <c r="E22" s="380"/>
      <c r="F22" s="380"/>
      <c r="G22" s="380"/>
      <c r="H22" s="380"/>
      <c r="I22" s="380"/>
      <c r="J22" s="380"/>
      <c r="K22" s="380"/>
      <c r="L22" s="380"/>
      <c r="M22" s="380"/>
      <c r="N22" s="380"/>
      <c r="O22" s="380"/>
      <c r="P22" s="380"/>
      <c r="Q22" s="380"/>
      <c r="R22" s="380"/>
      <c r="S22" s="380"/>
      <c r="T22" s="380"/>
      <c r="U22" s="380"/>
      <c r="V22" s="380"/>
      <c r="W22" s="380"/>
      <c r="X22" s="380"/>
      <c r="Y22" s="380"/>
      <c r="Z22" s="381"/>
      <c r="AA22" s="65"/>
      <c r="AB22" s="393" t="s">
        <v>208</v>
      </c>
      <c r="AC22" s="394"/>
      <c r="AD22" s="394"/>
      <c r="AE22" s="394"/>
      <c r="AF22" s="394"/>
      <c r="AG22" s="394"/>
      <c r="AH22" s="394"/>
      <c r="AI22" s="394"/>
      <c r="AJ22" s="394"/>
      <c r="AK22" s="394"/>
      <c r="AL22" s="394"/>
      <c r="AM22" s="394"/>
      <c r="AN22" s="394"/>
      <c r="AO22" s="394"/>
      <c r="AP22" s="394"/>
      <c r="AQ22" s="394"/>
      <c r="AR22" s="394"/>
      <c r="AS22" s="394"/>
      <c r="AT22" s="394"/>
      <c r="AU22" s="21"/>
      <c r="BF22" s="21"/>
      <c r="BG22" s="21"/>
      <c r="BH22" s="51" t="s">
        <v>27</v>
      </c>
      <c r="BI22" s="53" t="s">
        <v>33</v>
      </c>
      <c r="BJ22" s="56">
        <v>47</v>
      </c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</row>
    <row r="23" spans="1:121" s="5" customFormat="1" ht="14.25" customHeight="1" x14ac:dyDescent="0.25">
      <c r="C23" s="667" t="s">
        <v>88</v>
      </c>
      <c r="D23" s="389"/>
      <c r="E23" s="389"/>
      <c r="F23" s="389"/>
      <c r="G23" s="389"/>
      <c r="H23" s="389"/>
      <c r="I23" s="389"/>
      <c r="J23" s="389"/>
      <c r="K23" s="389"/>
      <c r="L23" s="668"/>
      <c r="M23" s="389" t="s">
        <v>89</v>
      </c>
      <c r="N23" s="389"/>
      <c r="O23" s="389"/>
      <c r="P23" s="389"/>
      <c r="Q23" s="389"/>
      <c r="R23" s="389"/>
      <c r="S23" s="389"/>
      <c r="T23" s="389"/>
      <c r="U23" s="389"/>
      <c r="V23" s="389"/>
      <c r="W23" s="389"/>
      <c r="X23" s="389"/>
      <c r="Y23" s="389"/>
      <c r="Z23" s="390"/>
      <c r="AB23" s="659" t="s">
        <v>62</v>
      </c>
      <c r="AC23" s="357"/>
      <c r="AD23" s="357"/>
      <c r="AE23" s="357"/>
      <c r="AF23" s="357"/>
      <c r="AG23" s="357"/>
      <c r="AH23" s="357"/>
      <c r="AI23" s="357"/>
      <c r="AJ23" s="357"/>
      <c r="AK23" s="660"/>
      <c r="AL23" s="357" t="s">
        <v>68</v>
      </c>
      <c r="AM23" s="357"/>
      <c r="AN23" s="357"/>
      <c r="AO23" s="357"/>
      <c r="AP23" s="357"/>
      <c r="AQ23" s="357"/>
      <c r="AR23" s="357"/>
      <c r="AS23" s="357"/>
      <c r="AT23" s="358"/>
      <c r="BH23" s="5" t="s">
        <v>29</v>
      </c>
      <c r="BI23" s="5" t="s">
        <v>36</v>
      </c>
      <c r="BJ23" s="5">
        <v>40</v>
      </c>
      <c r="BN23"/>
      <c r="BO23"/>
      <c r="BP23"/>
      <c r="BQ23"/>
      <c r="BR23"/>
      <c r="BS23"/>
      <c r="BT23"/>
      <c r="BU23"/>
      <c r="BV23"/>
      <c r="BW23"/>
      <c r="BX23"/>
      <c r="CK23"/>
      <c r="CL23"/>
      <c r="CM23"/>
      <c r="CN23"/>
      <c r="CO23"/>
      <c r="CP23"/>
      <c r="CQ23"/>
      <c r="CR23"/>
      <c r="CS23"/>
      <c r="CT23"/>
      <c r="CU23"/>
      <c r="CV23"/>
      <c r="CW23"/>
      <c r="CX23"/>
      <c r="CY23"/>
      <c r="CZ23"/>
      <c r="DA23"/>
      <c r="DB23"/>
      <c r="DC23"/>
      <c r="DD23"/>
      <c r="DE23"/>
      <c r="DF23"/>
      <c r="DG23"/>
      <c r="DH23"/>
      <c r="DI23"/>
      <c r="DJ23"/>
      <c r="DK23"/>
      <c r="DL23"/>
      <c r="DM23"/>
      <c r="DN23"/>
      <c r="DO23"/>
      <c r="DP23"/>
      <c r="DQ23"/>
    </row>
    <row r="24" spans="1:121" s="5" customFormat="1" ht="14.25" customHeight="1" x14ac:dyDescent="0.25">
      <c r="C24" s="498" t="s">
        <v>90</v>
      </c>
      <c r="D24" s="451"/>
      <c r="E24" s="451"/>
      <c r="F24" s="451"/>
      <c r="G24" s="451"/>
      <c r="H24" s="534"/>
      <c r="I24" s="532"/>
      <c r="J24" s="532"/>
      <c r="K24" s="532"/>
      <c r="L24" s="530" t="s">
        <v>240</v>
      </c>
      <c r="M24" s="528" t="s">
        <v>91</v>
      </c>
      <c r="N24" s="528"/>
      <c r="O24" s="528"/>
      <c r="P24" s="523" t="s">
        <v>182</v>
      </c>
      <c r="Q24" s="513"/>
      <c r="R24" s="513"/>
      <c r="S24" s="524"/>
      <c r="T24" s="517" t="s">
        <v>92</v>
      </c>
      <c r="U24" s="518"/>
      <c r="V24" s="518"/>
      <c r="W24" s="519"/>
      <c r="X24" s="513" t="s">
        <v>93</v>
      </c>
      <c r="Y24" s="513"/>
      <c r="Z24" s="514"/>
      <c r="AB24" s="671"/>
      <c r="AC24" s="669"/>
      <c r="AD24" s="669"/>
      <c r="AE24" s="669"/>
      <c r="AF24" s="669"/>
      <c r="AG24" s="669"/>
      <c r="AH24" s="669"/>
      <c r="AI24" s="669"/>
      <c r="AJ24" s="669"/>
      <c r="AK24" s="672"/>
      <c r="AL24" s="669"/>
      <c r="AM24" s="669"/>
      <c r="AN24" s="669"/>
      <c r="AO24" s="669"/>
      <c r="AP24" s="669"/>
      <c r="AQ24" s="669"/>
      <c r="AR24" s="669"/>
      <c r="AS24" s="669"/>
      <c r="AT24" s="670"/>
      <c r="BH24" s="5" t="s">
        <v>30</v>
      </c>
      <c r="BI24" s="5" t="s">
        <v>36</v>
      </c>
      <c r="BJ24" s="5">
        <v>47</v>
      </c>
      <c r="BN24"/>
      <c r="BO24"/>
      <c r="BP24"/>
      <c r="BQ24"/>
      <c r="BR24"/>
      <c r="BS24"/>
      <c r="BT24"/>
      <c r="BU24"/>
      <c r="BV24"/>
      <c r="BW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</row>
    <row r="25" spans="1:121" s="20" customFormat="1" ht="14.25" customHeight="1" x14ac:dyDescent="0.25">
      <c r="A25" s="5"/>
      <c r="C25" s="535"/>
      <c r="D25" s="536"/>
      <c r="E25" s="536"/>
      <c r="F25" s="536"/>
      <c r="G25" s="536"/>
      <c r="H25" s="537"/>
      <c r="I25" s="533"/>
      <c r="J25" s="533"/>
      <c r="K25" s="533"/>
      <c r="L25" s="531"/>
      <c r="M25" s="529"/>
      <c r="N25" s="529"/>
      <c r="O25" s="529"/>
      <c r="P25" s="525"/>
      <c r="Q25" s="526"/>
      <c r="R25" s="526"/>
      <c r="S25" s="527"/>
      <c r="T25" s="520"/>
      <c r="U25" s="521"/>
      <c r="V25" s="521"/>
      <c r="W25" s="522"/>
      <c r="X25" s="515"/>
      <c r="Y25" s="515"/>
      <c r="Z25" s="516"/>
      <c r="AB25" s="673"/>
      <c r="AC25" s="417"/>
      <c r="AD25" s="417"/>
      <c r="AE25" s="417"/>
      <c r="AF25" s="417"/>
      <c r="AG25" s="417"/>
      <c r="AH25" s="417"/>
      <c r="AI25" s="417"/>
      <c r="AJ25" s="417"/>
      <c r="AK25" s="420"/>
      <c r="AL25" s="417"/>
      <c r="AM25" s="417"/>
      <c r="AN25" s="417"/>
      <c r="AO25" s="417"/>
      <c r="AP25" s="417"/>
      <c r="AQ25" s="417"/>
      <c r="AR25" s="417"/>
      <c r="AS25" s="417"/>
      <c r="AT25" s="418"/>
      <c r="BH25" s="20" t="s">
        <v>32</v>
      </c>
      <c r="BI25" s="20" t="s">
        <v>124</v>
      </c>
      <c r="BJ25" s="20">
        <v>39</v>
      </c>
      <c r="BN25"/>
      <c r="BO25"/>
      <c r="BP25"/>
      <c r="BQ25"/>
      <c r="BR25"/>
      <c r="BS25"/>
      <c r="BT25"/>
      <c r="BU25"/>
      <c r="BV25"/>
      <c r="BW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</row>
    <row r="26" spans="1:121" s="1" customFormat="1" ht="14.25" customHeight="1" x14ac:dyDescent="0.25">
      <c r="C26" s="498" t="s">
        <v>94</v>
      </c>
      <c r="D26" s="451"/>
      <c r="E26" s="451"/>
      <c r="F26" s="451"/>
      <c r="G26" s="451"/>
      <c r="H26" s="451"/>
      <c r="I26" s="550"/>
      <c r="J26" s="551"/>
      <c r="K26" s="551"/>
      <c r="L26" s="552"/>
      <c r="M26" s="548" t="s">
        <v>183</v>
      </c>
      <c r="N26" s="548"/>
      <c r="O26" s="548"/>
      <c r="P26" s="544"/>
      <c r="Q26" s="532"/>
      <c r="R26" s="532"/>
      <c r="S26" s="545"/>
      <c r="T26" s="140" t="str">
        <f>IF(P26="","",P26-$I$26)</f>
        <v/>
      </c>
      <c r="U26" s="141"/>
      <c r="V26" s="141"/>
      <c r="W26" s="142"/>
      <c r="X26" s="538"/>
      <c r="Y26" s="539"/>
      <c r="Z26" s="540"/>
      <c r="AB26" s="387" t="s">
        <v>223</v>
      </c>
      <c r="AC26" s="330"/>
      <c r="AD26" s="330"/>
      <c r="AE26" s="330"/>
      <c r="AF26" s="330"/>
      <c r="AG26" s="330"/>
      <c r="AH26" s="388"/>
      <c r="AI26" s="747" t="s">
        <v>66</v>
      </c>
      <c r="AJ26" s="748"/>
      <c r="AK26" s="748"/>
      <c r="AL26" s="748"/>
      <c r="AM26" s="748"/>
      <c r="AN26" s="750"/>
      <c r="AO26" s="747" t="s">
        <v>67</v>
      </c>
      <c r="AP26" s="748"/>
      <c r="AQ26" s="748"/>
      <c r="AR26" s="748"/>
      <c r="AS26" s="748"/>
      <c r="AT26" s="749"/>
      <c r="BH26" s="51" t="s">
        <v>33</v>
      </c>
      <c r="BI26" s="52" t="s">
        <v>124</v>
      </c>
      <c r="BJ26" s="56">
        <v>47</v>
      </c>
      <c r="CK26"/>
      <c r="CL26"/>
      <c r="CM26"/>
      <c r="DE26"/>
      <c r="DF26"/>
      <c r="DG26"/>
      <c r="DH26"/>
      <c r="DI26"/>
      <c r="DJ26"/>
      <c r="DK26"/>
      <c r="DL26"/>
      <c r="DM26"/>
      <c r="DN26"/>
      <c r="DO26"/>
      <c r="DP26"/>
      <c r="DQ26"/>
    </row>
    <row r="27" spans="1:121" s="22" customFormat="1" ht="14.25" customHeight="1" x14ac:dyDescent="0.25">
      <c r="C27" s="499"/>
      <c r="D27" s="452"/>
      <c r="E27" s="452"/>
      <c r="F27" s="452"/>
      <c r="G27" s="452"/>
      <c r="H27" s="452"/>
      <c r="I27" s="553"/>
      <c r="J27" s="554"/>
      <c r="K27" s="554"/>
      <c r="L27" s="555"/>
      <c r="M27" s="549"/>
      <c r="N27" s="549"/>
      <c r="O27" s="549"/>
      <c r="P27" s="546"/>
      <c r="Q27" s="533"/>
      <c r="R27" s="533"/>
      <c r="S27" s="547"/>
      <c r="T27" s="143"/>
      <c r="U27" s="144"/>
      <c r="V27" s="144"/>
      <c r="W27" s="145"/>
      <c r="X27" s="541"/>
      <c r="Y27" s="542"/>
      <c r="Z27" s="543"/>
      <c r="AB27" s="421" t="s">
        <v>69</v>
      </c>
      <c r="AC27" s="422"/>
      <c r="AD27" s="422"/>
      <c r="AE27" s="422"/>
      <c r="AF27" s="422"/>
      <c r="AG27" s="422"/>
      <c r="AH27" s="422"/>
      <c r="AI27" s="413"/>
      <c r="AJ27" s="414"/>
      <c r="AK27" s="414"/>
      <c r="AL27" s="414"/>
      <c r="AM27" s="414"/>
      <c r="AN27" s="419"/>
      <c r="AO27" s="413"/>
      <c r="AP27" s="414"/>
      <c r="AQ27" s="414"/>
      <c r="AR27" s="414"/>
      <c r="AS27" s="414"/>
      <c r="AT27" s="415"/>
      <c r="BH27" s="51" t="s">
        <v>36</v>
      </c>
      <c r="BI27" s="52" t="s">
        <v>125</v>
      </c>
      <c r="BJ27" s="56">
        <v>42</v>
      </c>
      <c r="BW27" s="21"/>
      <c r="BX27" s="23"/>
      <c r="BY27"/>
      <c r="CK27"/>
      <c r="CL27"/>
      <c r="CM27"/>
      <c r="DE27"/>
      <c r="DF27"/>
      <c r="DG27"/>
      <c r="DH27"/>
      <c r="DI27"/>
      <c r="DJ27"/>
      <c r="DK27"/>
      <c r="DL27"/>
      <c r="DM27"/>
      <c r="DN27"/>
      <c r="DO27"/>
      <c r="DP27"/>
      <c r="DQ27"/>
    </row>
    <row r="28" spans="1:121" s="1" customFormat="1" ht="14.25" customHeight="1" x14ac:dyDescent="0.25">
      <c r="C28" s="498" t="s">
        <v>212</v>
      </c>
      <c r="D28" s="451"/>
      <c r="E28" s="451"/>
      <c r="F28" s="451"/>
      <c r="G28" s="451"/>
      <c r="H28" s="451"/>
      <c r="I28" s="550"/>
      <c r="J28" s="551"/>
      <c r="K28" s="551"/>
      <c r="L28" s="552"/>
      <c r="M28" s="549" t="s">
        <v>184</v>
      </c>
      <c r="N28" s="549"/>
      <c r="O28" s="549"/>
      <c r="P28" s="694"/>
      <c r="Q28" s="695"/>
      <c r="R28" s="695"/>
      <c r="S28" s="696"/>
      <c r="T28" s="140" t="str">
        <f>IF(P28="","",P28-$I$26)</f>
        <v/>
      </c>
      <c r="U28" s="141"/>
      <c r="V28" s="141"/>
      <c r="W28" s="142"/>
      <c r="X28" s="621" t="str">
        <f>IF(OR(T28="",T26=""),"",(T26-T28)/T26*100)</f>
        <v/>
      </c>
      <c r="Y28" s="622"/>
      <c r="Z28" s="623"/>
      <c r="AB28" s="421"/>
      <c r="AC28" s="422"/>
      <c r="AD28" s="422"/>
      <c r="AE28" s="422"/>
      <c r="AF28" s="422"/>
      <c r="AG28" s="422"/>
      <c r="AH28" s="422"/>
      <c r="AI28" s="416"/>
      <c r="AJ28" s="417"/>
      <c r="AK28" s="417"/>
      <c r="AL28" s="417"/>
      <c r="AM28" s="417"/>
      <c r="AN28" s="420"/>
      <c r="AO28" s="416"/>
      <c r="AP28" s="417"/>
      <c r="AQ28" s="417"/>
      <c r="AR28" s="417"/>
      <c r="AS28" s="417"/>
      <c r="AT28" s="418"/>
      <c r="BH28"/>
      <c r="BI28"/>
      <c r="BJ28"/>
      <c r="BY28"/>
      <c r="CK28"/>
      <c r="CL28"/>
      <c r="CM28"/>
      <c r="DE28"/>
      <c r="DF28"/>
      <c r="DG28"/>
      <c r="DH28"/>
      <c r="DI28"/>
      <c r="DJ28"/>
      <c r="DK28"/>
      <c r="DL28"/>
      <c r="DM28"/>
      <c r="DN28"/>
      <c r="DO28"/>
      <c r="DP28"/>
      <c r="DQ28"/>
    </row>
    <row r="29" spans="1:121" s="1" customFormat="1" ht="14.25" customHeight="1" x14ac:dyDescent="0.25">
      <c r="C29" s="499"/>
      <c r="D29" s="452"/>
      <c r="E29" s="452"/>
      <c r="F29" s="452"/>
      <c r="G29" s="452"/>
      <c r="H29" s="452"/>
      <c r="I29" s="553"/>
      <c r="J29" s="554"/>
      <c r="K29" s="554"/>
      <c r="L29" s="555"/>
      <c r="M29" s="549"/>
      <c r="N29" s="549"/>
      <c r="O29" s="549"/>
      <c r="P29" s="697"/>
      <c r="Q29" s="698"/>
      <c r="R29" s="698"/>
      <c r="S29" s="699"/>
      <c r="T29" s="143"/>
      <c r="U29" s="144"/>
      <c r="V29" s="144"/>
      <c r="W29" s="145"/>
      <c r="X29" s="624"/>
      <c r="Y29" s="625"/>
      <c r="Z29" s="626"/>
      <c r="AB29" s="421" t="s">
        <v>72</v>
      </c>
      <c r="AC29" s="422"/>
      <c r="AD29" s="422"/>
      <c r="AE29" s="422"/>
      <c r="AF29" s="422"/>
      <c r="AG29" s="422"/>
      <c r="AH29" s="422"/>
      <c r="AI29" s="413"/>
      <c r="AJ29" s="414"/>
      <c r="AK29" s="414"/>
      <c r="AL29" s="414"/>
      <c r="AM29" s="414"/>
      <c r="AN29" s="419"/>
      <c r="AO29" s="413"/>
      <c r="AP29" s="414"/>
      <c r="AQ29" s="414"/>
      <c r="AR29" s="414"/>
      <c r="AS29" s="414"/>
      <c r="AT29" s="415"/>
      <c r="BH29" t="s">
        <v>136</v>
      </c>
      <c r="BI29" s="59" t="s">
        <v>161</v>
      </c>
      <c r="BJ29" t="str">
        <f t="shared" ref="BJ29:BJ54" si="0">RIGHT(BI29,LEN(BI29)-FIND("SP-",BI29)+1)</f>
        <v>SP-T</v>
      </c>
      <c r="BK29" s="22"/>
      <c r="BL29" t="str">
        <f t="shared" ref="BL29:BL54" si="1">BH29&amp;" — "&amp;BJ29</f>
        <v>405-410A — SP-T</v>
      </c>
      <c r="BM29"/>
      <c r="BN29"/>
      <c r="BO29"/>
      <c r="BP29" s="22"/>
      <c r="BY29"/>
      <c r="CK29"/>
      <c r="CL29"/>
      <c r="CM29"/>
      <c r="DE29"/>
      <c r="DF29"/>
      <c r="DG29"/>
      <c r="DH29"/>
      <c r="DI29"/>
      <c r="DJ29"/>
      <c r="DK29"/>
      <c r="DL29"/>
      <c r="DM29"/>
      <c r="DN29"/>
      <c r="DO29"/>
      <c r="DP29"/>
      <c r="DQ29"/>
    </row>
    <row r="30" spans="1:121" s="1" customFormat="1" ht="14.25" customHeight="1" x14ac:dyDescent="0.25">
      <c r="C30" s="498" t="s">
        <v>80</v>
      </c>
      <c r="D30" s="451"/>
      <c r="E30" s="451"/>
      <c r="F30" s="451"/>
      <c r="G30" s="451"/>
      <c r="H30" s="451"/>
      <c r="I30" s="140" t="str">
        <f>IF(OR(I26="",I28=""),"",I28-I26)</f>
        <v/>
      </c>
      <c r="J30" s="141"/>
      <c r="K30" s="141"/>
      <c r="L30" s="142"/>
      <c r="M30" s="549" t="s">
        <v>184</v>
      </c>
      <c r="N30" s="549"/>
      <c r="O30" s="549"/>
      <c r="P30" s="639"/>
      <c r="Q30" s="640"/>
      <c r="R30" s="640"/>
      <c r="S30" s="641"/>
      <c r="T30" s="190" t="str">
        <f>IF(P30="","",P30-$I$26)</f>
        <v/>
      </c>
      <c r="U30" s="191"/>
      <c r="V30" s="191"/>
      <c r="W30" s="192"/>
      <c r="X30" s="633" t="str">
        <f>IF(OR(T30="",T28=""),"",(T28-T30)/T28*100)</f>
        <v/>
      </c>
      <c r="Y30" s="634"/>
      <c r="Z30" s="635"/>
      <c r="AA30" s="25"/>
      <c r="AB30" s="421"/>
      <c r="AC30" s="422"/>
      <c r="AD30" s="422"/>
      <c r="AE30" s="422"/>
      <c r="AF30" s="422"/>
      <c r="AG30" s="422"/>
      <c r="AH30" s="422"/>
      <c r="AI30" s="416"/>
      <c r="AJ30" s="417"/>
      <c r="AK30" s="417"/>
      <c r="AL30" s="417"/>
      <c r="AM30" s="417"/>
      <c r="AN30" s="420"/>
      <c r="AO30" s="416"/>
      <c r="AP30" s="417"/>
      <c r="AQ30" s="417"/>
      <c r="AR30" s="417"/>
      <c r="AS30" s="417"/>
      <c r="AT30" s="418"/>
      <c r="BH30" t="s">
        <v>137</v>
      </c>
      <c r="BI30" s="59" t="s">
        <v>162</v>
      </c>
      <c r="BJ30" t="str">
        <f t="shared" si="0"/>
        <v>SP-NS</v>
      </c>
      <c r="BL30" t="str">
        <f t="shared" si="1"/>
        <v>405-415A — SP-NS</v>
      </c>
      <c r="BM30"/>
      <c r="BN30"/>
      <c r="BO30"/>
      <c r="BY30"/>
      <c r="CK30"/>
      <c r="CL30"/>
      <c r="CM30"/>
      <c r="DE30"/>
      <c r="DF30"/>
      <c r="DG30"/>
      <c r="DH30"/>
      <c r="DI30"/>
      <c r="DJ30"/>
      <c r="DK30"/>
      <c r="DL30"/>
      <c r="DM30"/>
      <c r="DN30"/>
      <c r="DO30"/>
      <c r="DP30"/>
      <c r="DQ30"/>
    </row>
    <row r="31" spans="1:121" s="1" customFormat="1" ht="14.25" customHeight="1" x14ac:dyDescent="0.25">
      <c r="C31" s="499"/>
      <c r="D31" s="452"/>
      <c r="E31" s="452"/>
      <c r="F31" s="452"/>
      <c r="G31" s="452"/>
      <c r="H31" s="452"/>
      <c r="I31" s="143"/>
      <c r="J31" s="144"/>
      <c r="K31" s="144"/>
      <c r="L31" s="145"/>
      <c r="M31" s="549"/>
      <c r="N31" s="549"/>
      <c r="O31" s="549"/>
      <c r="P31" s="642"/>
      <c r="Q31" s="643"/>
      <c r="R31" s="643"/>
      <c r="S31" s="644"/>
      <c r="T31" s="193"/>
      <c r="U31" s="194"/>
      <c r="V31" s="194"/>
      <c r="W31" s="195"/>
      <c r="X31" s="636"/>
      <c r="Y31" s="637"/>
      <c r="Z31" s="638"/>
      <c r="AA31" s="24"/>
      <c r="AB31" s="751" t="s">
        <v>215</v>
      </c>
      <c r="AC31" s="212"/>
      <c r="AD31" s="212"/>
      <c r="AE31" s="212"/>
      <c r="AF31" s="212"/>
      <c r="AG31" s="212"/>
      <c r="AH31" s="212"/>
      <c r="AI31" s="212"/>
      <c r="AJ31" s="212"/>
      <c r="AK31" s="213"/>
      <c r="AL31" s="75" t="s">
        <v>25</v>
      </c>
      <c r="AM31" s="76"/>
      <c r="AN31" s="76"/>
      <c r="AO31" s="76"/>
      <c r="AP31" s="77"/>
      <c r="AQ31" s="76" t="s">
        <v>114</v>
      </c>
      <c r="AR31" s="76"/>
      <c r="AS31" s="76"/>
      <c r="AT31" s="78"/>
      <c r="BH31" t="s">
        <v>138</v>
      </c>
      <c r="BI31" s="59" t="s">
        <v>163</v>
      </c>
      <c r="BJ31" t="str">
        <f t="shared" si="0"/>
        <v>SP-2</v>
      </c>
      <c r="BL31" t="str">
        <f t="shared" si="1"/>
        <v>405-420A — SP-2</v>
      </c>
      <c r="BM31"/>
      <c r="BN31"/>
      <c r="BO31"/>
      <c r="BY31"/>
      <c r="CK31"/>
      <c r="CL31"/>
      <c r="CM31"/>
      <c r="DE31"/>
      <c r="DF31"/>
      <c r="DG31"/>
      <c r="DH31"/>
      <c r="DI31"/>
      <c r="DJ31"/>
      <c r="DK31"/>
      <c r="DL31"/>
      <c r="DM31"/>
      <c r="DN31"/>
      <c r="DO31"/>
      <c r="DP31"/>
      <c r="DQ31"/>
    </row>
    <row r="32" spans="1:121" s="1" customFormat="1" ht="14.25" customHeight="1" x14ac:dyDescent="0.25">
      <c r="C32" s="498" t="s">
        <v>213</v>
      </c>
      <c r="D32" s="451"/>
      <c r="E32" s="451"/>
      <c r="F32" s="451"/>
      <c r="G32" s="451"/>
      <c r="H32" s="451"/>
      <c r="I32" s="550"/>
      <c r="J32" s="551"/>
      <c r="K32" s="551"/>
      <c r="L32" s="552"/>
      <c r="M32" s="645" t="s">
        <v>184</v>
      </c>
      <c r="N32" s="549"/>
      <c r="O32" s="646"/>
      <c r="P32" s="639"/>
      <c r="Q32" s="640"/>
      <c r="R32" s="640"/>
      <c r="S32" s="641"/>
      <c r="T32" s="190" t="str">
        <f>IF(P32="","",P32-$I$26)</f>
        <v/>
      </c>
      <c r="U32" s="191"/>
      <c r="V32" s="191"/>
      <c r="W32" s="192"/>
      <c r="X32" s="633" t="str">
        <f>IF(OR(T32="",T30=""),"",(T30-T32)/T30*100)</f>
        <v/>
      </c>
      <c r="Y32" s="634"/>
      <c r="Z32" s="635"/>
      <c r="AB32" s="435"/>
      <c r="AC32" s="436"/>
      <c r="AD32" s="436"/>
      <c r="AE32" s="436"/>
      <c r="AF32" s="436"/>
      <c r="AG32" s="436"/>
      <c r="AH32" s="436"/>
      <c r="AI32" s="436"/>
      <c r="AJ32" s="436"/>
      <c r="AK32" s="437"/>
      <c r="AL32" s="429"/>
      <c r="AM32" s="430"/>
      <c r="AN32" s="430"/>
      <c r="AO32" s="430"/>
      <c r="AP32" s="431"/>
      <c r="AQ32" s="423"/>
      <c r="AR32" s="424"/>
      <c r="AS32" s="424"/>
      <c r="AT32" s="425"/>
      <c r="AV32"/>
      <c r="AW32"/>
      <c r="AX32"/>
      <c r="AY32"/>
      <c r="BH32" t="s">
        <v>139</v>
      </c>
      <c r="BI32" s="59" t="s">
        <v>163</v>
      </c>
      <c r="BJ32" t="str">
        <f t="shared" si="0"/>
        <v>SP-2</v>
      </c>
      <c r="BL32" t="str">
        <f t="shared" si="1"/>
        <v>405-420B — SP-2</v>
      </c>
      <c r="BM32"/>
      <c r="BN32"/>
      <c r="BO32"/>
      <c r="BY32"/>
    </row>
    <row r="33" spans="1:148" s="22" customFormat="1" ht="14.25" customHeight="1" thickBot="1" x14ac:dyDescent="0.3">
      <c r="C33" s="499"/>
      <c r="D33" s="452"/>
      <c r="E33" s="452"/>
      <c r="F33" s="452"/>
      <c r="G33" s="452"/>
      <c r="H33" s="452"/>
      <c r="I33" s="553"/>
      <c r="J33" s="554"/>
      <c r="K33" s="554"/>
      <c r="L33" s="555"/>
      <c r="M33" s="647"/>
      <c r="N33" s="648"/>
      <c r="O33" s="649"/>
      <c r="P33" s="642"/>
      <c r="Q33" s="643"/>
      <c r="R33" s="643"/>
      <c r="S33" s="644"/>
      <c r="T33" s="193"/>
      <c r="U33" s="194"/>
      <c r="V33" s="194"/>
      <c r="W33" s="195"/>
      <c r="X33" s="636"/>
      <c r="Y33" s="637"/>
      <c r="Z33" s="638"/>
      <c r="AA33"/>
      <c r="AB33" s="438"/>
      <c r="AC33" s="439"/>
      <c r="AD33" s="439"/>
      <c r="AE33" s="439"/>
      <c r="AF33" s="439"/>
      <c r="AG33" s="439"/>
      <c r="AH33" s="439"/>
      <c r="AI33" s="439"/>
      <c r="AJ33" s="439"/>
      <c r="AK33" s="440"/>
      <c r="AL33" s="432"/>
      <c r="AM33" s="433"/>
      <c r="AN33" s="433"/>
      <c r="AO33" s="433"/>
      <c r="AP33" s="434"/>
      <c r="AQ33" s="426"/>
      <c r="AR33" s="427"/>
      <c r="AS33" s="427"/>
      <c r="AT33" s="428"/>
      <c r="AV33" s="23"/>
      <c r="AW33" s="23"/>
      <c r="AX33" s="23"/>
      <c r="AY33" s="23"/>
      <c r="BH33" t="s">
        <v>140</v>
      </c>
      <c r="BI33" s="59" t="s">
        <v>164</v>
      </c>
      <c r="BJ33" t="str">
        <f t="shared" si="0"/>
        <v>SP-2</v>
      </c>
      <c r="BK33" s="1"/>
      <c r="BL33" t="str">
        <f t="shared" si="1"/>
        <v>405-421A — SP-2</v>
      </c>
      <c r="BM33"/>
      <c r="BN33" s="1"/>
      <c r="BO33"/>
      <c r="BP33" s="1"/>
      <c r="BY33"/>
    </row>
    <row r="34" spans="1:148" s="1" customFormat="1" ht="14.25" customHeight="1" thickTop="1" thickBot="1" x14ac:dyDescent="0.3">
      <c r="C34" s="498" t="s">
        <v>95</v>
      </c>
      <c r="D34" s="451"/>
      <c r="E34" s="451"/>
      <c r="F34" s="451"/>
      <c r="G34" s="451"/>
      <c r="H34" s="451"/>
      <c r="I34" s="651" t="str">
        <f>IF(OR(I26="",I32=""),"",I32-I26)</f>
        <v/>
      </c>
      <c r="J34" s="652"/>
      <c r="K34" s="652"/>
      <c r="L34" s="653"/>
      <c r="M34" s="502" t="s">
        <v>96</v>
      </c>
      <c r="N34" s="447"/>
      <c r="O34" s="447"/>
      <c r="P34" s="447"/>
      <c r="Q34" s="447"/>
      <c r="R34" s="447"/>
      <c r="S34" s="447"/>
      <c r="T34" s="447"/>
      <c r="U34" s="447"/>
      <c r="V34" s="447"/>
      <c r="W34" s="447"/>
      <c r="X34" s="333" t="str">
        <f>IF(I34="",IF(OR(J48&lt;&gt;"",J52&lt;&gt;""),"",""),SUM((I30-I34)/I34)*100)</f>
        <v/>
      </c>
      <c r="Y34" s="333"/>
      <c r="Z34" s="650" t="str">
        <f>IF(X34="","","%")</f>
        <v/>
      </c>
      <c r="AA34"/>
      <c r="AB34" s="500" t="s">
        <v>209</v>
      </c>
      <c r="AC34" s="501"/>
      <c r="AD34" s="501"/>
      <c r="AE34" s="501"/>
      <c r="AF34" s="501"/>
      <c r="AG34" s="501"/>
      <c r="AH34" s="501"/>
      <c r="AI34" s="501"/>
      <c r="AJ34" s="501"/>
      <c r="AK34" s="501"/>
      <c r="AL34" s="501"/>
      <c r="AM34" s="501"/>
      <c r="AN34" s="501"/>
      <c r="AO34" s="501"/>
      <c r="AP34" s="501"/>
      <c r="AQ34" s="501"/>
      <c r="AR34" s="501"/>
      <c r="AS34" s="501"/>
      <c r="AT34" s="501"/>
      <c r="AV34" s="23"/>
      <c r="AW34" s="23"/>
      <c r="AX34" s="23"/>
      <c r="AY34" s="23"/>
      <c r="BH34" t="s">
        <v>141</v>
      </c>
      <c r="BI34" s="59" t="s">
        <v>165</v>
      </c>
      <c r="BJ34" t="str">
        <f t="shared" si="0"/>
        <v>SP-2</v>
      </c>
      <c r="BL34" t="str">
        <f t="shared" si="1"/>
        <v>405-425A — SP-2</v>
      </c>
      <c r="BM34"/>
      <c r="BO34"/>
      <c r="BY34"/>
    </row>
    <row r="35" spans="1:148" s="22" customFormat="1" ht="14.25" customHeight="1" x14ac:dyDescent="0.25">
      <c r="A35" s="26"/>
      <c r="B35" s="26"/>
      <c r="C35" s="499"/>
      <c r="D35" s="452"/>
      <c r="E35" s="452"/>
      <c r="F35" s="452"/>
      <c r="G35" s="452"/>
      <c r="H35" s="452"/>
      <c r="I35" s="654"/>
      <c r="J35" s="655"/>
      <c r="K35" s="655"/>
      <c r="L35" s="656"/>
      <c r="M35" s="503"/>
      <c r="N35" s="448"/>
      <c r="O35" s="448"/>
      <c r="P35" s="448"/>
      <c r="Q35" s="448"/>
      <c r="R35" s="448"/>
      <c r="S35" s="448"/>
      <c r="T35" s="448"/>
      <c r="U35" s="448"/>
      <c r="V35" s="448"/>
      <c r="W35" s="448"/>
      <c r="X35" s="335"/>
      <c r="Y35" s="335"/>
      <c r="Z35" s="650"/>
      <c r="AA35"/>
      <c r="AB35" s="66"/>
      <c r="AC35" s="61"/>
      <c r="AD35" s="61"/>
      <c r="AE35" s="61"/>
      <c r="AF35" s="61"/>
      <c r="AG35" s="61"/>
      <c r="AH35" s="61"/>
      <c r="AI35" s="396" t="s">
        <v>66</v>
      </c>
      <c r="AJ35" s="396"/>
      <c r="AK35" s="396"/>
      <c r="AL35" s="396"/>
      <c r="AM35" s="396"/>
      <c r="AN35" s="398"/>
      <c r="AO35" s="395" t="s">
        <v>67</v>
      </c>
      <c r="AP35" s="396"/>
      <c r="AQ35" s="396"/>
      <c r="AR35" s="396"/>
      <c r="AS35" s="396"/>
      <c r="AT35" s="397"/>
      <c r="AV35" s="23"/>
      <c r="AW35" s="23"/>
      <c r="AX35" s="23"/>
      <c r="AY35" s="23"/>
      <c r="BH35" t="s">
        <v>142</v>
      </c>
      <c r="BI35" s="59" t="s">
        <v>165</v>
      </c>
      <c r="BJ35" t="str">
        <f t="shared" si="0"/>
        <v>SP-2</v>
      </c>
      <c r="BL35" t="str">
        <f t="shared" si="1"/>
        <v>405-425B — SP-2</v>
      </c>
      <c r="BM35"/>
      <c r="BN35"/>
      <c r="BO35"/>
      <c r="BY35"/>
      <c r="DE35" s="6"/>
      <c r="DF35" s="6"/>
      <c r="DG35" s="6"/>
      <c r="DH35" s="6"/>
      <c r="DI35" s="6"/>
      <c r="DJ35" s="6"/>
      <c r="DK35" s="6"/>
      <c r="DL35" s="6"/>
      <c r="EF35" s="6"/>
      <c r="EG35" s="6"/>
      <c r="EH35" s="6"/>
      <c r="EI35" s="6"/>
      <c r="EJ35" s="6"/>
      <c r="EK35" s="6"/>
      <c r="EL35" s="6"/>
      <c r="EM35" s="6"/>
      <c r="EN35" s="6"/>
      <c r="EO35" s="6"/>
      <c r="EP35" s="6"/>
      <c r="EQ35" s="6"/>
      <c r="ER35" s="6"/>
    </row>
    <row r="36" spans="1:148" s="1" customFormat="1" ht="14.25" customHeight="1" x14ac:dyDescent="0.25">
      <c r="A36" s="22"/>
      <c r="B36" s="22"/>
      <c r="C36" s="392" t="s">
        <v>196</v>
      </c>
      <c r="D36" s="212"/>
      <c r="E36" s="212"/>
      <c r="F36" s="212"/>
      <c r="G36" s="212"/>
      <c r="H36" s="212"/>
      <c r="I36" s="212"/>
      <c r="J36" s="212"/>
      <c r="K36" s="212"/>
      <c r="L36" s="212"/>
      <c r="M36" s="212"/>
      <c r="N36" s="212"/>
      <c r="O36" s="212"/>
      <c r="P36" s="213"/>
      <c r="Q36" s="212" t="s">
        <v>25</v>
      </c>
      <c r="R36" s="212"/>
      <c r="S36" s="212"/>
      <c r="T36" s="212"/>
      <c r="U36" s="212"/>
      <c r="V36" s="213"/>
      <c r="W36" s="212" t="s">
        <v>114</v>
      </c>
      <c r="X36" s="212"/>
      <c r="Y36" s="212"/>
      <c r="Z36" s="391"/>
      <c r="AA36"/>
      <c r="AB36" s="574" t="s">
        <v>203</v>
      </c>
      <c r="AC36" s="452"/>
      <c r="AD36" s="452"/>
      <c r="AE36" s="452"/>
      <c r="AF36" s="452"/>
      <c r="AG36" s="452"/>
      <c r="AH36" s="452"/>
      <c r="AI36" s="567"/>
      <c r="AJ36" s="568"/>
      <c r="AK36" s="568"/>
      <c r="AL36" s="568"/>
      <c r="AM36" s="568"/>
      <c r="AN36" s="569"/>
      <c r="AO36" s="567"/>
      <c r="AP36" s="568"/>
      <c r="AQ36" s="568"/>
      <c r="AR36" s="568"/>
      <c r="AS36" s="568"/>
      <c r="AT36" s="752"/>
      <c r="AV36" s="22"/>
      <c r="AW36" s="22"/>
      <c r="AX36" s="22"/>
      <c r="AY36" s="22"/>
      <c r="BH36" t="s">
        <v>143</v>
      </c>
      <c r="BI36" s="59" t="s">
        <v>165</v>
      </c>
      <c r="BJ36" t="str">
        <f t="shared" si="0"/>
        <v>SP-2</v>
      </c>
      <c r="BL36" t="str">
        <f t="shared" si="1"/>
        <v>405-425C — SP-2</v>
      </c>
      <c r="BM36"/>
      <c r="BN36"/>
      <c r="BO36"/>
      <c r="BY36"/>
      <c r="DE36" s="5"/>
      <c r="DF36" s="5"/>
      <c r="DG36" s="5"/>
      <c r="DH36" s="5"/>
      <c r="DI36" s="5"/>
      <c r="DJ36" s="5"/>
      <c r="DK36" s="5"/>
      <c r="DL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</row>
    <row r="37" spans="1:148" s="22" customFormat="1" ht="14.25" customHeight="1" x14ac:dyDescent="0.25">
      <c r="A37" s="1"/>
      <c r="B37" s="1"/>
      <c r="C37" s="407"/>
      <c r="D37" s="408"/>
      <c r="E37" s="408"/>
      <c r="F37" s="408"/>
      <c r="G37" s="408"/>
      <c r="H37" s="408"/>
      <c r="I37" s="408"/>
      <c r="J37" s="408"/>
      <c r="K37" s="408"/>
      <c r="L37" s="408"/>
      <c r="M37" s="408"/>
      <c r="N37" s="408"/>
      <c r="O37" s="408"/>
      <c r="P37" s="409"/>
      <c r="Q37" s="403"/>
      <c r="R37" s="403"/>
      <c r="S37" s="403"/>
      <c r="T37" s="403"/>
      <c r="U37" s="403"/>
      <c r="V37" s="404"/>
      <c r="W37" s="399"/>
      <c r="X37" s="399"/>
      <c r="Y37" s="399"/>
      <c r="Z37" s="400"/>
      <c r="AA37"/>
      <c r="AB37" s="574"/>
      <c r="AC37" s="452"/>
      <c r="AD37" s="452"/>
      <c r="AE37" s="452"/>
      <c r="AF37" s="452"/>
      <c r="AG37" s="452"/>
      <c r="AH37" s="452"/>
      <c r="AI37" s="570"/>
      <c r="AJ37" s="571"/>
      <c r="AK37" s="571"/>
      <c r="AL37" s="571"/>
      <c r="AM37" s="571"/>
      <c r="AN37" s="572"/>
      <c r="AO37" s="570"/>
      <c r="AP37" s="571"/>
      <c r="AQ37" s="571"/>
      <c r="AR37" s="571"/>
      <c r="AS37" s="571"/>
      <c r="AT37" s="753"/>
      <c r="BH37" t="s">
        <v>144</v>
      </c>
      <c r="BI37" s="59" t="s">
        <v>165</v>
      </c>
      <c r="BJ37" t="str">
        <f t="shared" si="0"/>
        <v>SP-2</v>
      </c>
      <c r="BL37" t="str">
        <f t="shared" si="1"/>
        <v>405-425D — SP-2</v>
      </c>
      <c r="BM37"/>
      <c r="BN37"/>
      <c r="BO37"/>
      <c r="BY37"/>
    </row>
    <row r="38" spans="1:148" s="1" customFormat="1" ht="14.25" customHeight="1" thickBot="1" x14ac:dyDescent="0.3">
      <c r="C38" s="410"/>
      <c r="D38" s="411"/>
      <c r="E38" s="411"/>
      <c r="F38" s="411"/>
      <c r="G38" s="411"/>
      <c r="H38" s="411"/>
      <c r="I38" s="411"/>
      <c r="J38" s="411"/>
      <c r="K38" s="411"/>
      <c r="L38" s="411"/>
      <c r="M38" s="411"/>
      <c r="N38" s="411"/>
      <c r="O38" s="411"/>
      <c r="P38" s="412"/>
      <c r="Q38" s="405"/>
      <c r="R38" s="405"/>
      <c r="S38" s="405"/>
      <c r="T38" s="405"/>
      <c r="U38" s="405"/>
      <c r="V38" s="406"/>
      <c r="W38" s="401"/>
      <c r="X38" s="401"/>
      <c r="Y38" s="401"/>
      <c r="Z38" s="402"/>
      <c r="AA38"/>
      <c r="AB38" s="573" t="s">
        <v>204</v>
      </c>
      <c r="AC38" s="451"/>
      <c r="AD38" s="451"/>
      <c r="AE38" s="451"/>
      <c r="AF38" s="451"/>
      <c r="AG38" s="451"/>
      <c r="AH38" s="451"/>
      <c r="AI38" s="567"/>
      <c r="AJ38" s="568"/>
      <c r="AK38" s="568"/>
      <c r="AL38" s="568"/>
      <c r="AM38" s="568"/>
      <c r="AN38" s="569"/>
      <c r="AO38" s="567"/>
      <c r="AP38" s="568"/>
      <c r="AQ38" s="568"/>
      <c r="AR38" s="568"/>
      <c r="AS38" s="568"/>
      <c r="AT38" s="752"/>
      <c r="AV38" s="22"/>
      <c r="AW38" s="22"/>
      <c r="AX38" s="22"/>
      <c r="BH38" t="s">
        <v>145</v>
      </c>
      <c r="BI38" s="59" t="s">
        <v>166</v>
      </c>
      <c r="BJ38" t="str">
        <f t="shared" si="0"/>
        <v>SP-2</v>
      </c>
      <c r="BL38" t="str">
        <f t="shared" si="1"/>
        <v>405-426A — SP-2</v>
      </c>
      <c r="BM38"/>
      <c r="BN38"/>
      <c r="BO38"/>
      <c r="BY38"/>
    </row>
    <row r="39" spans="1:148" s="1" customFormat="1" ht="14.25" customHeight="1" thickTop="1" thickBot="1" x14ac:dyDescent="0.3">
      <c r="C39" s="382" t="s">
        <v>77</v>
      </c>
      <c r="D39" s="382"/>
      <c r="E39" s="382"/>
      <c r="F39" s="382"/>
      <c r="G39" s="382"/>
      <c r="H39" s="382"/>
      <c r="I39" s="382"/>
      <c r="J39" s="382"/>
      <c r="K39" s="382"/>
      <c r="L39" s="382"/>
      <c r="M39" s="382"/>
      <c r="N39" s="382"/>
      <c r="O39" s="382"/>
      <c r="P39" s="382"/>
      <c r="Q39" s="382"/>
      <c r="R39" s="382"/>
      <c r="S39" s="382"/>
      <c r="T39" s="382"/>
      <c r="U39" s="382"/>
      <c r="V39" s="382"/>
      <c r="W39" s="382"/>
      <c r="X39" s="382"/>
      <c r="Y39" s="382"/>
      <c r="Z39" s="383"/>
      <c r="AA39"/>
      <c r="AB39" s="574"/>
      <c r="AC39" s="452"/>
      <c r="AD39" s="452"/>
      <c r="AE39" s="452"/>
      <c r="AF39" s="452"/>
      <c r="AG39" s="452"/>
      <c r="AH39" s="452"/>
      <c r="AI39" s="570"/>
      <c r="AJ39" s="571"/>
      <c r="AK39" s="571"/>
      <c r="AL39" s="571"/>
      <c r="AM39" s="571"/>
      <c r="AN39" s="572"/>
      <c r="AO39" s="570"/>
      <c r="AP39" s="571"/>
      <c r="AQ39" s="571"/>
      <c r="AR39" s="571"/>
      <c r="AS39" s="571"/>
      <c r="AT39" s="753"/>
      <c r="AV39" s="22"/>
      <c r="BH39" t="s">
        <v>146</v>
      </c>
      <c r="BI39" s="59" t="s">
        <v>167</v>
      </c>
      <c r="BJ39" t="str">
        <f t="shared" si="0"/>
        <v>SP-3</v>
      </c>
      <c r="BK39" s="22"/>
      <c r="BL39" t="str">
        <f t="shared" si="1"/>
        <v>405-430A — SP-3</v>
      </c>
      <c r="BM39"/>
      <c r="BN39"/>
      <c r="BO39"/>
      <c r="BP39" s="22"/>
      <c r="BY39"/>
    </row>
    <row r="40" spans="1:148" s="1" customFormat="1" ht="14.25" customHeight="1" x14ac:dyDescent="0.25">
      <c r="C40" s="84"/>
      <c r="D40" s="85"/>
      <c r="E40" s="85"/>
      <c r="F40" s="85"/>
      <c r="G40" s="85"/>
      <c r="H40" s="85"/>
      <c r="I40" s="630" t="s">
        <v>185</v>
      </c>
      <c r="J40" s="631"/>
      <c r="K40" s="631"/>
      <c r="L40" s="631"/>
      <c r="M40" s="631"/>
      <c r="N40" s="631"/>
      <c r="O40" s="631"/>
      <c r="P40" s="631"/>
      <c r="Q40" s="631"/>
      <c r="R40" s="632"/>
      <c r="S40" s="269" t="s">
        <v>193</v>
      </c>
      <c r="T40" s="270"/>
      <c r="U40" s="270"/>
      <c r="V40" s="271"/>
      <c r="W40" s="269" t="s">
        <v>194</v>
      </c>
      <c r="X40" s="270"/>
      <c r="Y40" s="270"/>
      <c r="Z40" s="629"/>
      <c r="AA40"/>
      <c r="AB40" s="573" t="s">
        <v>205</v>
      </c>
      <c r="AC40" s="451"/>
      <c r="AD40" s="451"/>
      <c r="AE40" s="451"/>
      <c r="AF40" s="451"/>
      <c r="AG40" s="451"/>
      <c r="AH40" s="451"/>
      <c r="AI40" s="567"/>
      <c r="AJ40" s="568"/>
      <c r="AK40" s="568"/>
      <c r="AL40" s="568"/>
      <c r="AM40" s="568"/>
      <c r="AN40" s="569"/>
      <c r="AO40" s="567"/>
      <c r="AP40" s="568"/>
      <c r="AQ40" s="568"/>
      <c r="AR40" s="568"/>
      <c r="AS40" s="568"/>
      <c r="AT40" s="752"/>
      <c r="AU40"/>
      <c r="AV40"/>
      <c r="AW40"/>
      <c r="AX40"/>
      <c r="BH40" t="s">
        <v>147</v>
      </c>
      <c r="BI40" s="59" t="s">
        <v>167</v>
      </c>
      <c r="BJ40" t="str">
        <f t="shared" si="0"/>
        <v>SP-3</v>
      </c>
      <c r="BL40" t="str">
        <f t="shared" si="1"/>
        <v>405-430B — SP-3</v>
      </c>
      <c r="BM40"/>
      <c r="BN40"/>
      <c r="BO40"/>
      <c r="BY40"/>
    </row>
    <row r="41" spans="1:148" s="1" customFormat="1" ht="14.25" customHeight="1" x14ac:dyDescent="0.25">
      <c r="A41" s="27"/>
      <c r="B41" s="27"/>
      <c r="C41" s="86"/>
      <c r="D41" s="76"/>
      <c r="E41" s="76"/>
      <c r="F41" s="76"/>
      <c r="G41" s="76"/>
      <c r="H41" s="76"/>
      <c r="I41" s="599"/>
      <c r="J41" s="600"/>
      <c r="K41" s="600"/>
      <c r="L41" s="600"/>
      <c r="M41" s="600"/>
      <c r="N41" s="600"/>
      <c r="O41" s="600"/>
      <c r="P41" s="600"/>
      <c r="Q41" s="600"/>
      <c r="R41" s="601"/>
      <c r="S41" s="657"/>
      <c r="T41" s="462"/>
      <c r="U41" s="462"/>
      <c r="V41" s="658"/>
      <c r="W41" s="717"/>
      <c r="X41" s="718"/>
      <c r="Y41" s="718"/>
      <c r="Z41" s="719"/>
      <c r="AA41"/>
      <c r="AB41" s="574"/>
      <c r="AC41" s="452"/>
      <c r="AD41" s="452"/>
      <c r="AE41" s="452"/>
      <c r="AF41" s="452"/>
      <c r="AG41" s="452"/>
      <c r="AH41" s="452"/>
      <c r="AI41" s="570"/>
      <c r="AJ41" s="571"/>
      <c r="AK41" s="571"/>
      <c r="AL41" s="571"/>
      <c r="AM41" s="571"/>
      <c r="AN41" s="572"/>
      <c r="AO41" s="570"/>
      <c r="AP41" s="571"/>
      <c r="AQ41" s="571"/>
      <c r="AR41" s="571"/>
      <c r="AS41" s="571"/>
      <c r="AT41" s="753"/>
      <c r="AU41"/>
      <c r="AV41"/>
      <c r="AW41"/>
      <c r="AX41"/>
      <c r="BH41" t="s">
        <v>148</v>
      </c>
      <c r="BI41" s="59" t="s">
        <v>168</v>
      </c>
      <c r="BJ41" t="str">
        <f t="shared" si="0"/>
        <v>SP-3</v>
      </c>
      <c r="BL41" t="str">
        <f t="shared" si="1"/>
        <v>405-431A — SP-3</v>
      </c>
      <c r="BM41"/>
      <c r="BN41"/>
      <c r="BO41"/>
      <c r="BY41"/>
    </row>
    <row r="42" spans="1:148" ht="14.25" customHeight="1" thickBot="1" x14ac:dyDescent="0.3">
      <c r="A42" s="28"/>
      <c r="B42" s="28"/>
      <c r="C42" s="87"/>
      <c r="D42" s="88"/>
      <c r="E42" s="88"/>
      <c r="F42" s="88"/>
      <c r="G42" s="88"/>
      <c r="H42" s="88"/>
      <c r="I42" s="599"/>
      <c r="J42" s="600"/>
      <c r="K42" s="600"/>
      <c r="L42" s="600"/>
      <c r="M42" s="600"/>
      <c r="N42" s="600"/>
      <c r="O42" s="600"/>
      <c r="P42" s="600"/>
      <c r="Q42" s="600"/>
      <c r="R42" s="601"/>
      <c r="S42" s="657"/>
      <c r="T42" s="462"/>
      <c r="U42" s="462"/>
      <c r="V42" s="658"/>
      <c r="W42" s="717"/>
      <c r="X42" s="718"/>
      <c r="Y42" s="718"/>
      <c r="Z42" s="719"/>
      <c r="AA42" s="38"/>
      <c r="AB42" s="574" t="s">
        <v>217</v>
      </c>
      <c r="AC42" s="452"/>
      <c r="AD42" s="452"/>
      <c r="AE42" s="452"/>
      <c r="AF42" s="452"/>
      <c r="AG42" s="452"/>
      <c r="AH42" s="757"/>
      <c r="AI42" s="453" t="str">
        <f>IF(OR(AI36="",AI38="",AI40=""),"",SUM(AI36/(AI40-AI38)))</f>
        <v/>
      </c>
      <c r="AJ42" s="454"/>
      <c r="AK42" s="454"/>
      <c r="AL42" s="454"/>
      <c r="AM42" s="454"/>
      <c r="AN42" s="455"/>
      <c r="AO42" s="453" t="str">
        <f>IF(OR(AO36="",AO38="",AO40=""),"",SUM(AO36/(AO40-AO38)))</f>
        <v/>
      </c>
      <c r="AP42" s="454"/>
      <c r="AQ42" s="454"/>
      <c r="AR42" s="454"/>
      <c r="AS42" s="454"/>
      <c r="AT42" s="754"/>
      <c r="AU42"/>
      <c r="AV42"/>
      <c r="AW42"/>
      <c r="AX42"/>
      <c r="BH42" t="s">
        <v>135</v>
      </c>
      <c r="BI42" s="59" t="s">
        <v>169</v>
      </c>
      <c r="BJ42" t="str">
        <f t="shared" si="0"/>
        <v>SP-3</v>
      </c>
      <c r="BK42" s="1"/>
      <c r="BL42" t="str">
        <f t="shared" si="1"/>
        <v>405-435A — SP-3</v>
      </c>
      <c r="BM42"/>
      <c r="BN42"/>
      <c r="BO42"/>
      <c r="BP42" s="1"/>
      <c r="BY42"/>
    </row>
    <row r="43" spans="1:148" s="28" customFormat="1" ht="14.25" customHeight="1" x14ac:dyDescent="0.25">
      <c r="A43" s="23"/>
      <c r="B43" s="23"/>
      <c r="C43" s="384" t="s">
        <v>78</v>
      </c>
      <c r="D43" s="385"/>
      <c r="E43" s="385"/>
      <c r="F43" s="385"/>
      <c r="G43" s="385"/>
      <c r="H43" s="385"/>
      <c r="I43" s="385"/>
      <c r="J43" s="385"/>
      <c r="K43" s="385"/>
      <c r="L43" s="385"/>
      <c r="M43" s="385"/>
      <c r="N43" s="385"/>
      <c r="O43" s="385" t="s">
        <v>191</v>
      </c>
      <c r="P43" s="385"/>
      <c r="Q43" s="385"/>
      <c r="R43" s="385"/>
      <c r="S43" s="385"/>
      <c r="T43" s="385"/>
      <c r="U43" s="385"/>
      <c r="V43" s="385"/>
      <c r="W43" s="385"/>
      <c r="X43" s="385"/>
      <c r="Y43" s="385"/>
      <c r="Z43" s="386"/>
      <c r="AA43" s="38"/>
      <c r="AB43" s="758"/>
      <c r="AC43" s="536"/>
      <c r="AD43" s="536"/>
      <c r="AE43" s="536"/>
      <c r="AF43" s="536"/>
      <c r="AG43" s="536"/>
      <c r="AH43" s="537"/>
      <c r="AI43" s="456"/>
      <c r="AJ43" s="457"/>
      <c r="AK43" s="457"/>
      <c r="AL43" s="457"/>
      <c r="AM43" s="457"/>
      <c r="AN43" s="458"/>
      <c r="AO43" s="456"/>
      <c r="AP43" s="457"/>
      <c r="AQ43" s="457"/>
      <c r="AR43" s="457"/>
      <c r="AS43" s="457"/>
      <c r="AT43" s="755"/>
      <c r="AU43"/>
      <c r="AV43"/>
      <c r="AW43"/>
      <c r="AX43"/>
      <c r="BH43" t="s">
        <v>149</v>
      </c>
      <c r="BI43" s="59" t="s">
        <v>169</v>
      </c>
      <c r="BJ43" t="str">
        <f t="shared" si="0"/>
        <v>SP-3</v>
      </c>
      <c r="BK43" s="1"/>
      <c r="BL43" t="str">
        <f t="shared" si="1"/>
        <v>405-435B — SP-3</v>
      </c>
      <c r="BM43"/>
      <c r="BN43"/>
      <c r="BO43"/>
      <c r="BP43" s="1"/>
      <c r="BY43"/>
    </row>
    <row r="44" spans="1:148" s="23" customFormat="1" ht="14.25" customHeight="1" x14ac:dyDescent="0.25">
      <c r="C44" s="498" t="s">
        <v>187</v>
      </c>
      <c r="D44" s="451"/>
      <c r="E44" s="451"/>
      <c r="F44" s="451"/>
      <c r="G44" s="451"/>
      <c r="H44" s="451"/>
      <c r="I44" s="451"/>
      <c r="J44" s="602"/>
      <c r="K44" s="603"/>
      <c r="L44" s="603"/>
      <c r="M44" s="603"/>
      <c r="N44" s="604"/>
      <c r="O44" s="451" t="s">
        <v>79</v>
      </c>
      <c r="P44" s="451"/>
      <c r="Q44" s="451"/>
      <c r="R44" s="451"/>
      <c r="S44" s="451"/>
      <c r="T44" s="451"/>
      <c r="U44" s="451"/>
      <c r="V44" s="451"/>
      <c r="W44" s="720"/>
      <c r="X44" s="721"/>
      <c r="Y44" s="721"/>
      <c r="Z44" s="722"/>
      <c r="AB44" s="479" t="s">
        <v>74</v>
      </c>
      <c r="AC44" s="480"/>
      <c r="AD44" s="480"/>
      <c r="AE44" s="480"/>
      <c r="AF44" s="480"/>
      <c r="AG44" s="480"/>
      <c r="AH44" s="480"/>
      <c r="AI44" s="575" t="str">
        <f>IF(OR(AI42="",AO42=""),"",AVERAGE(AI42:AT43))</f>
        <v/>
      </c>
      <c r="AJ44" s="576"/>
      <c r="AK44" s="576"/>
      <c r="AL44" s="576"/>
      <c r="AM44" s="576"/>
      <c r="AN44" s="576"/>
      <c r="AO44" s="576"/>
      <c r="AP44" s="576"/>
      <c r="AQ44" s="576"/>
      <c r="AR44" s="576"/>
      <c r="AS44" s="576"/>
      <c r="AT44" s="577"/>
      <c r="AU44"/>
      <c r="AV44"/>
      <c r="AW44"/>
      <c r="AX44"/>
      <c r="BH44" t="s">
        <v>150</v>
      </c>
      <c r="BI44" s="59" t="s">
        <v>169</v>
      </c>
      <c r="BJ44" t="str">
        <f t="shared" si="0"/>
        <v>SP-3</v>
      </c>
      <c r="BK44" s="27"/>
      <c r="BL44" t="str">
        <f t="shared" si="1"/>
        <v>405-435C — SP-3</v>
      </c>
      <c r="BM44"/>
      <c r="BN44"/>
      <c r="BO44"/>
      <c r="BP44" s="27"/>
    </row>
    <row r="45" spans="1:148" s="23" customFormat="1" ht="14.25" customHeight="1" x14ac:dyDescent="0.25">
      <c r="C45" s="499"/>
      <c r="D45" s="452"/>
      <c r="E45" s="452"/>
      <c r="F45" s="452"/>
      <c r="G45" s="452"/>
      <c r="H45" s="452"/>
      <c r="I45" s="452"/>
      <c r="J45" s="605"/>
      <c r="K45" s="606"/>
      <c r="L45" s="606"/>
      <c r="M45" s="606"/>
      <c r="N45" s="607"/>
      <c r="O45" s="452"/>
      <c r="P45" s="452"/>
      <c r="Q45" s="452"/>
      <c r="R45" s="452"/>
      <c r="S45" s="452"/>
      <c r="T45" s="452"/>
      <c r="U45" s="452"/>
      <c r="V45" s="452"/>
      <c r="W45" s="723"/>
      <c r="X45" s="724"/>
      <c r="Y45" s="724"/>
      <c r="Z45" s="725"/>
      <c r="AB45" s="482"/>
      <c r="AC45" s="483"/>
      <c r="AD45" s="483"/>
      <c r="AE45" s="483"/>
      <c r="AF45" s="483"/>
      <c r="AG45" s="483"/>
      <c r="AH45" s="483"/>
      <c r="AI45" s="578"/>
      <c r="AJ45" s="579"/>
      <c r="AK45" s="579"/>
      <c r="AL45" s="579"/>
      <c r="AM45" s="579"/>
      <c r="AN45" s="579"/>
      <c r="AO45" s="579"/>
      <c r="AP45" s="579"/>
      <c r="AQ45" s="579"/>
      <c r="AR45" s="579"/>
      <c r="AS45" s="579"/>
      <c r="AT45" s="580"/>
      <c r="AU45"/>
      <c r="AV45"/>
      <c r="AW45"/>
      <c r="AX45"/>
      <c r="BH45" t="s">
        <v>151</v>
      </c>
      <c r="BI45" s="59" t="s">
        <v>169</v>
      </c>
      <c r="BJ45" t="str">
        <f t="shared" si="0"/>
        <v>SP-3</v>
      </c>
      <c r="BK45" s="28"/>
      <c r="BL45" t="str">
        <f t="shared" si="1"/>
        <v>405-435D — SP-3</v>
      </c>
      <c r="BM45"/>
      <c r="BN45"/>
      <c r="BO45"/>
      <c r="BP45" s="28"/>
    </row>
    <row r="46" spans="1:148" s="23" customFormat="1" ht="14.25" customHeight="1" thickBot="1" x14ac:dyDescent="0.3">
      <c r="C46" s="498" t="s">
        <v>188</v>
      </c>
      <c r="D46" s="451"/>
      <c r="E46" s="451"/>
      <c r="F46" s="451"/>
      <c r="G46" s="451"/>
      <c r="H46" s="451"/>
      <c r="I46" s="451"/>
      <c r="J46" s="602"/>
      <c r="K46" s="603"/>
      <c r="L46" s="603"/>
      <c r="M46" s="603"/>
      <c r="N46" s="604"/>
      <c r="O46" s="451" t="s">
        <v>192</v>
      </c>
      <c r="P46" s="451"/>
      <c r="Q46" s="451"/>
      <c r="R46" s="451"/>
      <c r="S46" s="451"/>
      <c r="T46" s="451"/>
      <c r="U46" s="451"/>
      <c r="V46" s="451"/>
      <c r="W46" s="608"/>
      <c r="X46" s="609"/>
      <c r="Y46" s="609"/>
      <c r="Z46" s="610"/>
      <c r="AB46" s="79"/>
      <c r="AC46" s="76"/>
      <c r="AD46" s="80"/>
      <c r="AE46" s="81" t="s">
        <v>55</v>
      </c>
      <c r="AF46" s="802" t="str">
        <f>IF(OR(AI42="",AO42=""),"",ABS(AI42-AO42))</f>
        <v/>
      </c>
      <c r="AG46" s="802"/>
      <c r="AH46" s="802"/>
      <c r="AI46" s="802"/>
      <c r="AJ46" s="82" t="s">
        <v>127</v>
      </c>
      <c r="AK46" s="76"/>
      <c r="AL46" s="76"/>
      <c r="AM46" s="76"/>
      <c r="AN46" s="76"/>
      <c r="AO46" s="76"/>
      <c r="AP46" s="800" t="str">
        <f>IF(AF46="","",IF((AF46&gt;0.009),"NO","YES"))</f>
        <v/>
      </c>
      <c r="AQ46" s="801"/>
      <c r="AR46" s="801"/>
      <c r="AS46" s="801"/>
      <c r="AT46" s="83"/>
      <c r="AU46"/>
      <c r="AV46"/>
      <c r="AW46"/>
      <c r="AX46"/>
      <c r="BH46" t="s">
        <v>152</v>
      </c>
      <c r="BI46" s="59" t="s">
        <v>170</v>
      </c>
      <c r="BJ46" t="str">
        <f t="shared" si="0"/>
        <v>SP-3</v>
      </c>
      <c r="BL46" t="str">
        <f t="shared" si="1"/>
        <v>405-436A — SP-3</v>
      </c>
      <c r="BM46"/>
      <c r="BN46"/>
      <c r="BO46"/>
    </row>
    <row r="47" spans="1:148" s="23" customFormat="1" ht="14.25" customHeight="1" x14ac:dyDescent="0.25">
      <c r="C47" s="499"/>
      <c r="D47" s="452"/>
      <c r="E47" s="452"/>
      <c r="F47" s="452"/>
      <c r="G47" s="452"/>
      <c r="H47" s="452"/>
      <c r="I47" s="452"/>
      <c r="J47" s="605"/>
      <c r="K47" s="606"/>
      <c r="L47" s="606"/>
      <c r="M47" s="606"/>
      <c r="N47" s="607"/>
      <c r="O47" s="452"/>
      <c r="P47" s="452"/>
      <c r="Q47" s="452"/>
      <c r="R47" s="452"/>
      <c r="S47" s="452"/>
      <c r="T47" s="452"/>
      <c r="U47" s="452"/>
      <c r="V47" s="452"/>
      <c r="W47" s="611"/>
      <c r="X47" s="612"/>
      <c r="Y47" s="612"/>
      <c r="Z47" s="613"/>
      <c r="AB47" s="659" t="s">
        <v>210</v>
      </c>
      <c r="AC47" s="357"/>
      <c r="AD47" s="357"/>
      <c r="AE47" s="357"/>
      <c r="AF47" s="357"/>
      <c r="AG47" s="357"/>
      <c r="AH47" s="357"/>
      <c r="AI47" s="357"/>
      <c r="AJ47" s="357"/>
      <c r="AK47" s="660"/>
      <c r="AL47" s="356" t="s">
        <v>25</v>
      </c>
      <c r="AM47" s="357"/>
      <c r="AN47" s="357"/>
      <c r="AO47" s="357"/>
      <c r="AP47" s="660"/>
      <c r="AQ47" s="356" t="s">
        <v>114</v>
      </c>
      <c r="AR47" s="357"/>
      <c r="AS47" s="357"/>
      <c r="AT47" s="358"/>
      <c r="AU47"/>
      <c r="AV47"/>
      <c r="AW47"/>
      <c r="AX47"/>
      <c r="BH47" t="s">
        <v>153</v>
      </c>
      <c r="BI47" s="59" t="s">
        <v>171</v>
      </c>
      <c r="BJ47" t="str">
        <f t="shared" si="0"/>
        <v>SP-5</v>
      </c>
      <c r="BL47" t="str">
        <f t="shared" si="1"/>
        <v>405-450A — SP-5</v>
      </c>
      <c r="BM47"/>
      <c r="BN47"/>
      <c r="BO47"/>
    </row>
    <row r="48" spans="1:148" s="29" customFormat="1" ht="14.25" customHeight="1" x14ac:dyDescent="0.25">
      <c r="C48" s="498" t="s">
        <v>80</v>
      </c>
      <c r="D48" s="451"/>
      <c r="E48" s="451"/>
      <c r="F48" s="451"/>
      <c r="G48" s="451"/>
      <c r="H48" s="451"/>
      <c r="I48" s="451"/>
      <c r="J48" s="140" t="str">
        <f>IF(OR(J46="",J44=""),"",J46-J44)</f>
        <v/>
      </c>
      <c r="K48" s="141"/>
      <c r="L48" s="141"/>
      <c r="M48" s="141"/>
      <c r="N48" s="142"/>
      <c r="O48" s="451" t="s">
        <v>81</v>
      </c>
      <c r="P48" s="451"/>
      <c r="Q48" s="451"/>
      <c r="R48" s="451"/>
      <c r="S48" s="451"/>
      <c r="T48" s="451"/>
      <c r="U48" s="451"/>
      <c r="V48" s="451"/>
      <c r="W48" s="617"/>
      <c r="X48" s="618"/>
      <c r="Y48" s="330" t="s">
        <v>241</v>
      </c>
      <c r="Z48" s="614"/>
      <c r="AB48" s="593"/>
      <c r="AC48" s="594"/>
      <c r="AD48" s="594"/>
      <c r="AE48" s="594"/>
      <c r="AF48" s="594"/>
      <c r="AG48" s="594"/>
      <c r="AH48" s="594"/>
      <c r="AI48" s="594"/>
      <c r="AJ48" s="594"/>
      <c r="AK48" s="595"/>
      <c r="AL48" s="587"/>
      <c r="AM48" s="588"/>
      <c r="AN48" s="588"/>
      <c r="AO48" s="588"/>
      <c r="AP48" s="589"/>
      <c r="AQ48" s="581"/>
      <c r="AR48" s="582"/>
      <c r="AS48" s="582"/>
      <c r="AT48" s="583"/>
      <c r="AU48"/>
      <c r="AV48"/>
      <c r="AW48"/>
      <c r="AX48"/>
      <c r="BH48" t="s">
        <v>154</v>
      </c>
      <c r="BI48" s="59" t="s">
        <v>171</v>
      </c>
      <c r="BJ48" t="str">
        <f t="shared" si="0"/>
        <v>SP-5</v>
      </c>
      <c r="BK48" s="23"/>
      <c r="BL48" t="str">
        <f t="shared" si="1"/>
        <v>405-450B — SP-5</v>
      </c>
      <c r="BM48"/>
      <c r="BN48"/>
      <c r="BO48"/>
      <c r="BP48" s="23"/>
    </row>
    <row r="49" spans="1:87" s="23" customFormat="1" ht="14.25" customHeight="1" thickBot="1" x14ac:dyDescent="0.3">
      <c r="C49" s="499"/>
      <c r="D49" s="452"/>
      <c r="E49" s="452"/>
      <c r="F49" s="452"/>
      <c r="G49" s="452"/>
      <c r="H49" s="452"/>
      <c r="I49" s="452"/>
      <c r="J49" s="143"/>
      <c r="K49" s="144"/>
      <c r="L49" s="144"/>
      <c r="M49" s="144"/>
      <c r="N49" s="145"/>
      <c r="O49" s="452"/>
      <c r="P49" s="452"/>
      <c r="Q49" s="452"/>
      <c r="R49" s="452"/>
      <c r="S49" s="452"/>
      <c r="T49" s="452"/>
      <c r="U49" s="452"/>
      <c r="V49" s="452"/>
      <c r="W49" s="619"/>
      <c r="X49" s="620"/>
      <c r="Y49" s="615"/>
      <c r="Z49" s="616"/>
      <c r="AB49" s="596"/>
      <c r="AC49" s="597"/>
      <c r="AD49" s="597"/>
      <c r="AE49" s="597"/>
      <c r="AF49" s="597"/>
      <c r="AG49" s="597"/>
      <c r="AH49" s="597"/>
      <c r="AI49" s="597"/>
      <c r="AJ49" s="597"/>
      <c r="AK49" s="598"/>
      <c r="AL49" s="590"/>
      <c r="AM49" s="591"/>
      <c r="AN49" s="591"/>
      <c r="AO49" s="591"/>
      <c r="AP49" s="592"/>
      <c r="AQ49" s="584"/>
      <c r="AR49" s="585"/>
      <c r="AS49" s="585"/>
      <c r="AT49" s="586"/>
      <c r="AU49"/>
      <c r="AV49"/>
      <c r="AW49"/>
      <c r="AX49"/>
      <c r="BH49" t="s">
        <v>155</v>
      </c>
      <c r="BI49" s="59" t="s">
        <v>172</v>
      </c>
      <c r="BJ49" t="str">
        <f t="shared" si="0"/>
        <v>SP-5</v>
      </c>
      <c r="BL49" t="str">
        <f t="shared" si="1"/>
        <v>405-451A — SP-5</v>
      </c>
      <c r="BM49"/>
      <c r="BN49"/>
      <c r="BO49"/>
    </row>
    <row r="50" spans="1:87" s="23" customFormat="1" ht="14.25" customHeight="1" thickTop="1" thickBot="1" x14ac:dyDescent="0.3">
      <c r="C50" s="498" t="s">
        <v>189</v>
      </c>
      <c r="D50" s="451"/>
      <c r="E50" s="451"/>
      <c r="F50" s="451"/>
      <c r="G50" s="451"/>
      <c r="H50" s="451"/>
      <c r="I50" s="451"/>
      <c r="J50" s="602"/>
      <c r="K50" s="603"/>
      <c r="L50" s="603"/>
      <c r="M50" s="603"/>
      <c r="N50" s="604"/>
      <c r="O50" s="451" t="s">
        <v>82</v>
      </c>
      <c r="P50" s="451"/>
      <c r="Q50" s="451"/>
      <c r="R50" s="451"/>
      <c r="S50" s="451"/>
      <c r="T50" s="451"/>
      <c r="U50" s="451"/>
      <c r="V50" s="451"/>
      <c r="W50" s="561"/>
      <c r="X50" s="562"/>
      <c r="Y50" s="562"/>
      <c r="Z50" s="627"/>
      <c r="AB50" s="759" t="s">
        <v>218</v>
      </c>
      <c r="AC50" s="760"/>
      <c r="AD50" s="760"/>
      <c r="AE50" s="760"/>
      <c r="AF50" s="760"/>
      <c r="AG50" s="760"/>
      <c r="AH50" s="760"/>
      <c r="AI50" s="760"/>
      <c r="AJ50" s="760"/>
      <c r="AK50" s="760"/>
      <c r="AL50" s="760"/>
      <c r="AM50" s="760"/>
      <c r="AN50" s="760"/>
      <c r="AO50" s="760"/>
      <c r="AP50" s="760"/>
      <c r="AQ50" s="760"/>
      <c r="AR50" s="760"/>
      <c r="AS50" s="760"/>
      <c r="AT50" s="760"/>
      <c r="AU50"/>
      <c r="AV50"/>
      <c r="AW50"/>
      <c r="AX50"/>
      <c r="BH50" t="s">
        <v>156</v>
      </c>
      <c r="BI50" s="59" t="s">
        <v>173</v>
      </c>
      <c r="BJ50" t="str">
        <f t="shared" si="0"/>
        <v>SP-5</v>
      </c>
      <c r="BK50" s="29"/>
      <c r="BL50" t="str">
        <f t="shared" si="1"/>
        <v>405-455A — SP-5</v>
      </c>
      <c r="BM50"/>
      <c r="BN50"/>
      <c r="BO50"/>
      <c r="BP50" s="29"/>
    </row>
    <row r="51" spans="1:87" s="23" customFormat="1" ht="14.25" customHeight="1" x14ac:dyDescent="0.25">
      <c r="A51" s="1"/>
      <c r="B51" s="1"/>
      <c r="C51" s="499"/>
      <c r="D51" s="452"/>
      <c r="E51" s="452"/>
      <c r="F51" s="452"/>
      <c r="G51" s="452"/>
      <c r="H51" s="452"/>
      <c r="I51" s="452"/>
      <c r="J51" s="605"/>
      <c r="K51" s="606"/>
      <c r="L51" s="606"/>
      <c r="M51" s="606"/>
      <c r="N51" s="607"/>
      <c r="O51" s="452"/>
      <c r="P51" s="452"/>
      <c r="Q51" s="452"/>
      <c r="R51" s="452"/>
      <c r="S51" s="452"/>
      <c r="T51" s="452"/>
      <c r="U51" s="452"/>
      <c r="V51" s="452"/>
      <c r="W51" s="564"/>
      <c r="X51" s="565"/>
      <c r="Y51" s="565"/>
      <c r="Z51" s="628"/>
      <c r="AB51" s="97"/>
      <c r="AC51" s="85"/>
      <c r="AD51" s="98"/>
      <c r="AE51" s="98"/>
      <c r="AF51" s="98"/>
      <c r="AG51" s="98"/>
      <c r="AH51" s="98"/>
      <c r="AI51" s="98"/>
      <c r="AJ51" s="504" t="s">
        <v>45</v>
      </c>
      <c r="AK51" s="504"/>
      <c r="AL51" s="504"/>
      <c r="AM51" s="504"/>
      <c r="AN51" s="504"/>
      <c r="AO51" s="504" t="s">
        <v>46</v>
      </c>
      <c r="AP51" s="504"/>
      <c r="AQ51" s="504"/>
      <c r="AR51" s="504"/>
      <c r="AS51" s="504"/>
      <c r="AT51" s="62"/>
      <c r="AU51"/>
      <c r="AV51"/>
      <c r="AW51"/>
      <c r="AX51"/>
      <c r="BH51" t="s">
        <v>157</v>
      </c>
      <c r="BI51" s="59" t="s">
        <v>173</v>
      </c>
      <c r="BJ51" t="str">
        <f t="shared" si="0"/>
        <v>SP-5</v>
      </c>
      <c r="BL51" t="str">
        <f t="shared" si="1"/>
        <v>405-455B — SP-5</v>
      </c>
      <c r="BM51"/>
      <c r="BN51"/>
      <c r="BO51"/>
    </row>
    <row r="52" spans="1:87" s="23" customFormat="1" ht="14.25" customHeight="1" x14ac:dyDescent="0.25">
      <c r="A52" s="1"/>
      <c r="B52" s="1"/>
      <c r="C52" s="498" t="s">
        <v>83</v>
      </c>
      <c r="D52" s="451"/>
      <c r="E52" s="451"/>
      <c r="F52" s="451"/>
      <c r="G52" s="451"/>
      <c r="H52" s="451"/>
      <c r="I52" s="451"/>
      <c r="J52" s="140" t="str">
        <f>IF(OR(J44="",J50=""),"",J50-J44)</f>
        <v/>
      </c>
      <c r="K52" s="141"/>
      <c r="L52" s="141"/>
      <c r="M52" s="141"/>
      <c r="N52" s="142"/>
      <c r="O52" s="451" t="s">
        <v>84</v>
      </c>
      <c r="P52" s="451"/>
      <c r="Q52" s="451"/>
      <c r="R52" s="451"/>
      <c r="S52" s="451"/>
      <c r="T52" s="451"/>
      <c r="U52" s="451"/>
      <c r="V52" s="451"/>
      <c r="W52" s="561"/>
      <c r="X52" s="562"/>
      <c r="Y52" s="562"/>
      <c r="Z52" s="627"/>
      <c r="AB52" s="507" t="s">
        <v>197</v>
      </c>
      <c r="AC52" s="508"/>
      <c r="AD52" s="508"/>
      <c r="AE52" s="508"/>
      <c r="AF52" s="508"/>
      <c r="AG52" s="508"/>
      <c r="AH52" s="508"/>
      <c r="AI52" s="509"/>
      <c r="AJ52" s="459"/>
      <c r="AK52" s="459"/>
      <c r="AL52" s="459"/>
      <c r="AM52" s="459"/>
      <c r="AN52" s="460"/>
      <c r="AO52" s="505"/>
      <c r="AP52" s="505"/>
      <c r="AQ52" s="505"/>
      <c r="AR52" s="505"/>
      <c r="AS52" s="506"/>
      <c r="AT52" s="99"/>
      <c r="AU52"/>
      <c r="AV52"/>
      <c r="AW52"/>
      <c r="AX52"/>
      <c r="BH52" t="s">
        <v>158</v>
      </c>
      <c r="BI52" s="59" t="s">
        <v>173</v>
      </c>
      <c r="BJ52" t="str">
        <f t="shared" si="0"/>
        <v>SP-5</v>
      </c>
      <c r="BL52" t="str">
        <f t="shared" si="1"/>
        <v>405-455C — SP-5</v>
      </c>
      <c r="BM52"/>
      <c r="BN52"/>
      <c r="BO52"/>
    </row>
    <row r="53" spans="1:87" s="23" customFormat="1" ht="14.25" customHeight="1" x14ac:dyDescent="0.25">
      <c r="C53" s="499"/>
      <c r="D53" s="452"/>
      <c r="E53" s="452"/>
      <c r="F53" s="452"/>
      <c r="G53" s="452"/>
      <c r="H53" s="452"/>
      <c r="I53" s="452"/>
      <c r="J53" s="143"/>
      <c r="K53" s="144"/>
      <c r="L53" s="144"/>
      <c r="M53" s="144"/>
      <c r="N53" s="145"/>
      <c r="O53" s="452"/>
      <c r="P53" s="452"/>
      <c r="Q53" s="452"/>
      <c r="R53" s="452"/>
      <c r="S53" s="452"/>
      <c r="T53" s="452"/>
      <c r="U53" s="452"/>
      <c r="V53" s="452"/>
      <c r="W53" s="564"/>
      <c r="X53" s="565"/>
      <c r="Y53" s="565"/>
      <c r="Z53" s="628"/>
      <c r="AB53" s="510"/>
      <c r="AC53" s="511"/>
      <c r="AD53" s="511"/>
      <c r="AE53" s="511"/>
      <c r="AF53" s="511"/>
      <c r="AG53" s="511"/>
      <c r="AH53" s="511"/>
      <c r="AI53" s="512"/>
      <c r="AJ53" s="459"/>
      <c r="AK53" s="459"/>
      <c r="AL53" s="459"/>
      <c r="AM53" s="459"/>
      <c r="AN53" s="460"/>
      <c r="AO53" s="505"/>
      <c r="AP53" s="505"/>
      <c r="AQ53" s="505"/>
      <c r="AR53" s="505"/>
      <c r="AS53" s="506"/>
      <c r="AT53" s="99"/>
      <c r="AU53"/>
      <c r="AV53"/>
      <c r="AW53"/>
      <c r="AX53"/>
      <c r="AY53"/>
      <c r="AZ53"/>
      <c r="BA53"/>
      <c r="BB53"/>
      <c r="BC53"/>
      <c r="BD53"/>
      <c r="BE53"/>
      <c r="BH53" t="s">
        <v>159</v>
      </c>
      <c r="BI53" s="59" t="s">
        <v>173</v>
      </c>
      <c r="BJ53" t="str">
        <f t="shared" si="0"/>
        <v>SP-5</v>
      </c>
      <c r="BL53" t="str">
        <f t="shared" si="1"/>
        <v>405-455D — SP-5</v>
      </c>
      <c r="BM53"/>
      <c r="BN53"/>
      <c r="BO53"/>
      <c r="BZ53"/>
      <c r="CA53"/>
      <c r="CB53"/>
      <c r="CC53"/>
      <c r="CD53"/>
      <c r="CE53"/>
      <c r="CF53"/>
      <c r="CG53"/>
      <c r="CH53"/>
    </row>
    <row r="54" spans="1:87" s="23" customFormat="1" ht="14.25" customHeight="1" x14ac:dyDescent="0.25">
      <c r="C54" s="498" t="s">
        <v>190</v>
      </c>
      <c r="D54" s="451"/>
      <c r="E54" s="451"/>
      <c r="F54" s="451"/>
      <c r="G54" s="451"/>
      <c r="H54" s="451"/>
      <c r="I54" s="451"/>
      <c r="J54" s="561"/>
      <c r="K54" s="562"/>
      <c r="L54" s="562"/>
      <c r="M54" s="562"/>
      <c r="N54" s="563"/>
      <c r="O54" s="451" t="s">
        <v>190</v>
      </c>
      <c r="P54" s="451"/>
      <c r="Q54" s="451"/>
      <c r="R54" s="451"/>
      <c r="S54" s="451"/>
      <c r="T54" s="451"/>
      <c r="U54" s="451"/>
      <c r="V54" s="451"/>
      <c r="W54" s="556" t="str">
        <f>IF(AND(J54="",W50=""),"",IF(OR(W50=0,W50=""),J54,IF(W50=J54,0,W50)))</f>
        <v/>
      </c>
      <c r="X54" s="179"/>
      <c r="Y54" s="179"/>
      <c r="Z54" s="557"/>
      <c r="AB54" s="507" t="s">
        <v>198</v>
      </c>
      <c r="AC54" s="508"/>
      <c r="AD54" s="508"/>
      <c r="AE54" s="508"/>
      <c r="AF54" s="508"/>
      <c r="AG54" s="508"/>
      <c r="AH54" s="508"/>
      <c r="AI54" s="509"/>
      <c r="AJ54" s="459"/>
      <c r="AK54" s="459"/>
      <c r="AL54" s="459"/>
      <c r="AM54" s="459"/>
      <c r="AN54" s="460"/>
      <c r="AO54" s="505"/>
      <c r="AP54" s="505"/>
      <c r="AQ54" s="505"/>
      <c r="AR54" s="505"/>
      <c r="AS54" s="506"/>
      <c r="AT54" s="99"/>
      <c r="AU54"/>
      <c r="AV54"/>
      <c r="AW54"/>
      <c r="AX54"/>
      <c r="AY54"/>
      <c r="AZ54"/>
      <c r="BA54"/>
      <c r="BB54"/>
      <c r="BC54"/>
      <c r="BD54"/>
      <c r="BE54"/>
      <c r="BH54" t="s">
        <v>160</v>
      </c>
      <c r="BI54" s="59" t="s">
        <v>174</v>
      </c>
      <c r="BJ54" t="str">
        <f t="shared" si="0"/>
        <v>SP-5</v>
      </c>
      <c r="BL54" t="str">
        <f t="shared" si="1"/>
        <v>405-456A — SP-5</v>
      </c>
      <c r="BM54"/>
      <c r="BN54"/>
      <c r="BO54"/>
      <c r="BR54"/>
      <c r="BS54"/>
      <c r="BT54"/>
      <c r="BU54"/>
      <c r="BV54"/>
      <c r="BY54"/>
      <c r="BZ54"/>
      <c r="CA54"/>
      <c r="CB54"/>
      <c r="CC54"/>
      <c r="CD54"/>
      <c r="CE54"/>
      <c r="CF54"/>
      <c r="CG54"/>
      <c r="CH54"/>
      <c r="CI54" s="23" t="s">
        <v>71</v>
      </c>
    </row>
    <row r="55" spans="1:87" s="23" customFormat="1" ht="14.25" customHeight="1" x14ac:dyDescent="0.25">
      <c r="C55" s="499"/>
      <c r="D55" s="452"/>
      <c r="E55" s="452"/>
      <c r="F55" s="452"/>
      <c r="G55" s="452"/>
      <c r="H55" s="452"/>
      <c r="I55" s="452"/>
      <c r="J55" s="564"/>
      <c r="K55" s="565"/>
      <c r="L55" s="565"/>
      <c r="M55" s="565"/>
      <c r="N55" s="566"/>
      <c r="O55" s="452"/>
      <c r="P55" s="452"/>
      <c r="Q55" s="452"/>
      <c r="R55" s="452"/>
      <c r="S55" s="452"/>
      <c r="T55" s="452"/>
      <c r="U55" s="452"/>
      <c r="V55" s="452"/>
      <c r="W55" s="558"/>
      <c r="X55" s="559"/>
      <c r="Y55" s="559"/>
      <c r="Z55" s="560"/>
      <c r="AB55" s="510"/>
      <c r="AC55" s="511"/>
      <c r="AD55" s="511"/>
      <c r="AE55" s="511"/>
      <c r="AF55" s="511"/>
      <c r="AG55" s="511"/>
      <c r="AH55" s="511"/>
      <c r="AI55" s="512"/>
      <c r="AJ55" s="459"/>
      <c r="AK55" s="459"/>
      <c r="AL55" s="459"/>
      <c r="AM55" s="459"/>
      <c r="AN55" s="460"/>
      <c r="AO55" s="505"/>
      <c r="AP55" s="505"/>
      <c r="AQ55" s="505"/>
      <c r="AR55" s="505"/>
      <c r="AS55" s="506"/>
      <c r="AT55" s="99"/>
      <c r="BP55"/>
      <c r="BQ55"/>
      <c r="BR55"/>
      <c r="BS55"/>
      <c r="BT55"/>
      <c r="BU55"/>
      <c r="BV55"/>
    </row>
    <row r="56" spans="1:87" s="23" customFormat="1" ht="14.25" customHeight="1" x14ac:dyDescent="0.25">
      <c r="C56" s="498" t="s">
        <v>186</v>
      </c>
      <c r="D56" s="451"/>
      <c r="E56" s="451"/>
      <c r="F56" s="451"/>
      <c r="G56" s="451"/>
      <c r="H56" s="451"/>
      <c r="I56" s="451"/>
      <c r="J56" s="453" t="str">
        <f>X34</f>
        <v/>
      </c>
      <c r="K56" s="454"/>
      <c r="L56" s="454"/>
      <c r="M56" s="454"/>
      <c r="N56" s="455"/>
      <c r="O56" s="451" t="s">
        <v>186</v>
      </c>
      <c r="P56" s="451"/>
      <c r="Q56" s="451"/>
      <c r="R56" s="451"/>
      <c r="S56" s="451"/>
      <c r="T56" s="451"/>
      <c r="U56" s="451"/>
      <c r="V56" s="451"/>
      <c r="W56" s="453" t="str">
        <f>X34</f>
        <v/>
      </c>
      <c r="X56" s="454"/>
      <c r="Y56" s="454"/>
      <c r="Z56" s="661"/>
      <c r="AB56" s="507" t="s">
        <v>199</v>
      </c>
      <c r="AC56" s="508"/>
      <c r="AD56" s="508"/>
      <c r="AE56" s="508"/>
      <c r="AF56" s="508"/>
      <c r="AG56" s="508"/>
      <c r="AH56" s="508"/>
      <c r="AI56" s="509"/>
      <c r="AJ56" s="140" t="str">
        <f>IF(OR(AJ54="",AJ52=""),"",SUM(AJ54-AJ52))</f>
        <v/>
      </c>
      <c r="AK56" s="141"/>
      <c r="AL56" s="141"/>
      <c r="AM56" s="141"/>
      <c r="AN56" s="142"/>
      <c r="AO56" s="140" t="str">
        <f>IF(OR(AO54="",AO52=""),"",SUM(AO54-AO52))</f>
        <v/>
      </c>
      <c r="AP56" s="141"/>
      <c r="AQ56" s="141"/>
      <c r="AR56" s="141"/>
      <c r="AS56" s="142"/>
      <c r="AT56" s="756" t="str">
        <f>IF(OR(AO56="",AJ56=""),"",ABS(AJ56-AO56))</f>
        <v/>
      </c>
      <c r="BP56"/>
      <c r="BQ56"/>
      <c r="BR56"/>
      <c r="BS56"/>
      <c r="BT56"/>
      <c r="BU56"/>
      <c r="BV56"/>
    </row>
    <row r="57" spans="1:87" s="22" customFormat="1" ht="14.25" customHeight="1" x14ac:dyDescent="0.2">
      <c r="C57" s="499"/>
      <c r="D57" s="452"/>
      <c r="E57" s="452"/>
      <c r="F57" s="452"/>
      <c r="G57" s="452"/>
      <c r="H57" s="452"/>
      <c r="I57" s="452"/>
      <c r="J57" s="456"/>
      <c r="K57" s="457"/>
      <c r="L57" s="457"/>
      <c r="M57" s="457"/>
      <c r="N57" s="458"/>
      <c r="O57" s="452"/>
      <c r="P57" s="452"/>
      <c r="Q57" s="452"/>
      <c r="R57" s="452"/>
      <c r="S57" s="452"/>
      <c r="T57" s="452"/>
      <c r="U57" s="452"/>
      <c r="V57" s="452"/>
      <c r="W57" s="456"/>
      <c r="X57" s="457"/>
      <c r="Y57" s="457"/>
      <c r="Z57" s="662"/>
      <c r="AB57" s="510"/>
      <c r="AC57" s="511"/>
      <c r="AD57" s="511"/>
      <c r="AE57" s="511"/>
      <c r="AF57" s="511"/>
      <c r="AG57" s="511"/>
      <c r="AH57" s="511"/>
      <c r="AI57" s="512"/>
      <c r="AJ57" s="143"/>
      <c r="AK57" s="144"/>
      <c r="AL57" s="144"/>
      <c r="AM57" s="144"/>
      <c r="AN57" s="145"/>
      <c r="AO57" s="143"/>
      <c r="AP57" s="144"/>
      <c r="AQ57" s="144"/>
      <c r="AR57" s="144"/>
      <c r="AS57" s="145"/>
      <c r="AT57" s="756"/>
    </row>
    <row r="58" spans="1:87" s="22" customFormat="1" ht="14.25" customHeight="1" x14ac:dyDescent="0.2">
      <c r="C58" s="485" t="s">
        <v>85</v>
      </c>
      <c r="D58" s="447"/>
      <c r="E58" s="447"/>
      <c r="F58" s="447"/>
      <c r="G58" s="447"/>
      <c r="H58" s="447"/>
      <c r="I58" s="447"/>
      <c r="J58" s="441" t="str">
        <f>IFERROR(IF(AND(J48="",J52="",J56=""),"",(J48-J52)/J48*100-J56-J54),"")</f>
        <v/>
      </c>
      <c r="K58" s="442"/>
      <c r="L58" s="442"/>
      <c r="M58" s="442"/>
      <c r="N58" s="449"/>
      <c r="O58" s="447" t="s">
        <v>86</v>
      </c>
      <c r="P58" s="447"/>
      <c r="Q58" s="447"/>
      <c r="R58" s="447"/>
      <c r="S58" s="447"/>
      <c r="T58" s="447"/>
      <c r="U58" s="447"/>
      <c r="V58" s="447"/>
      <c r="W58" s="441" t="str">
        <f>IFERROR(IF(AND(W52="",W54="",W56=""),"",W52-W54-W56),"")</f>
        <v/>
      </c>
      <c r="X58" s="442"/>
      <c r="Y58" s="442"/>
      <c r="Z58" s="443"/>
      <c r="AB58" s="479" t="s">
        <v>200</v>
      </c>
      <c r="AC58" s="480"/>
      <c r="AD58" s="480"/>
      <c r="AE58" s="480"/>
      <c r="AF58" s="480"/>
      <c r="AG58" s="480"/>
      <c r="AH58" s="480"/>
      <c r="AI58" s="481"/>
      <c r="AJ58" s="459"/>
      <c r="AK58" s="459"/>
      <c r="AL58" s="459"/>
      <c r="AM58" s="459"/>
      <c r="AN58" s="460"/>
      <c r="AO58" s="459"/>
      <c r="AP58" s="459"/>
      <c r="AQ58" s="459"/>
      <c r="AR58" s="459"/>
      <c r="AS58" s="460"/>
      <c r="AT58" s="100"/>
    </row>
    <row r="59" spans="1:87" s="22" customFormat="1" ht="14.25" customHeight="1" x14ac:dyDescent="0.2">
      <c r="C59" s="486"/>
      <c r="D59" s="448"/>
      <c r="E59" s="448"/>
      <c r="F59" s="448"/>
      <c r="G59" s="448"/>
      <c r="H59" s="448"/>
      <c r="I59" s="448"/>
      <c r="J59" s="444"/>
      <c r="K59" s="445"/>
      <c r="L59" s="445"/>
      <c r="M59" s="445"/>
      <c r="N59" s="450"/>
      <c r="O59" s="448"/>
      <c r="P59" s="448"/>
      <c r="Q59" s="448"/>
      <c r="R59" s="448"/>
      <c r="S59" s="448"/>
      <c r="T59" s="448"/>
      <c r="U59" s="448"/>
      <c r="V59" s="448"/>
      <c r="W59" s="444"/>
      <c r="X59" s="445"/>
      <c r="Y59" s="445"/>
      <c r="Z59" s="446"/>
      <c r="AB59" s="482"/>
      <c r="AC59" s="483"/>
      <c r="AD59" s="483"/>
      <c r="AE59" s="483"/>
      <c r="AF59" s="483"/>
      <c r="AG59" s="483"/>
      <c r="AH59" s="483"/>
      <c r="AI59" s="484"/>
      <c r="AJ59" s="459"/>
      <c r="AK59" s="459"/>
      <c r="AL59" s="459"/>
      <c r="AM59" s="459"/>
      <c r="AN59" s="460"/>
      <c r="AO59" s="459"/>
      <c r="AP59" s="459"/>
      <c r="AQ59" s="459"/>
      <c r="AR59" s="459"/>
      <c r="AS59" s="460"/>
      <c r="AT59" s="100"/>
    </row>
    <row r="60" spans="1:87" s="22" customFormat="1" ht="14.25" customHeight="1" x14ac:dyDescent="0.3">
      <c r="C60" s="89" t="s">
        <v>214</v>
      </c>
      <c r="D60" s="90"/>
      <c r="E60" s="90"/>
      <c r="F60" s="90"/>
      <c r="G60" s="90"/>
      <c r="H60" s="90"/>
      <c r="I60" s="90"/>
      <c r="J60" s="90"/>
      <c r="K60" s="90"/>
      <c r="L60" s="90"/>
      <c r="M60" s="90"/>
      <c r="N60" s="90"/>
      <c r="O60" s="90"/>
      <c r="P60" s="493" t="str">
        <f>IFERROR(IF(OR(J58="",W52=""),"",IF(ABS(J58-W58)&gt;0.15,"NO","YES")),"")</f>
        <v/>
      </c>
      <c r="Q60" s="493"/>
      <c r="R60" s="712" t="str">
        <f>IFERROR(IF(OR(J58="",W52=""),"",W58-J58),"")</f>
        <v/>
      </c>
      <c r="S60" s="712"/>
      <c r="T60" s="494" t="s">
        <v>216</v>
      </c>
      <c r="U60" s="494"/>
      <c r="V60" s="495" t="str">
        <f>IFERROR(IF(OR(J58="",W52=""),"",IF(ABS(J58-W58)&gt;0.15,J58,W58)),"")</f>
        <v/>
      </c>
      <c r="W60" s="495"/>
      <c r="X60" s="495"/>
      <c r="Y60" s="496" t="str">
        <f>IF(V60="","","%")</f>
        <v/>
      </c>
      <c r="Z60" s="497"/>
      <c r="AB60" s="479" t="s">
        <v>201</v>
      </c>
      <c r="AC60" s="480"/>
      <c r="AD60" s="480"/>
      <c r="AE60" s="480"/>
      <c r="AF60" s="480"/>
      <c r="AG60" s="480"/>
      <c r="AH60" s="480"/>
      <c r="AI60" s="481"/>
      <c r="AJ60" s="459"/>
      <c r="AK60" s="459"/>
      <c r="AL60" s="459"/>
      <c r="AM60" s="459"/>
      <c r="AN60" s="460"/>
      <c r="AO60" s="459"/>
      <c r="AP60" s="459"/>
      <c r="AQ60" s="459"/>
      <c r="AR60" s="459"/>
      <c r="AS60" s="460"/>
      <c r="AT60" s="100"/>
      <c r="BN60"/>
      <c r="BO60"/>
      <c r="BP60"/>
      <c r="BQ60"/>
    </row>
    <row r="61" spans="1:87" s="22" customFormat="1" ht="14.25" customHeight="1" x14ac:dyDescent="0.25">
      <c r="C61" s="487" t="str">
        <f>IFERROR(IF(OR(J58="",W52=""),"",IF(ABS(J58-W58)&gt;0.15,"*ATTENTION:   Determine and correct the source of the variation prior to reliance on the printed ticket.  Document resolution actions in the Remarks box below.",IF(AND(W54=0,J54&gt;0.001),"Correction deducted on ticket",IF(AND(W50=0,J54=W54),"","Error")))),"")</f>
        <v/>
      </c>
      <c r="D61" s="488"/>
      <c r="E61" s="488"/>
      <c r="F61" s="488"/>
      <c r="G61" s="488"/>
      <c r="H61" s="488"/>
      <c r="I61" s="488"/>
      <c r="J61" s="488"/>
      <c r="K61" s="488"/>
      <c r="L61" s="488"/>
      <c r="M61" s="488"/>
      <c r="N61" s="488"/>
      <c r="O61" s="488"/>
      <c r="P61" s="488"/>
      <c r="Q61" s="488"/>
      <c r="R61" s="488"/>
      <c r="S61" s="488"/>
      <c r="T61" s="488"/>
      <c r="U61" s="488"/>
      <c r="V61" s="488"/>
      <c r="W61" s="488"/>
      <c r="X61" s="488"/>
      <c r="Y61" s="488"/>
      <c r="Z61" s="489"/>
      <c r="AB61" s="482"/>
      <c r="AC61" s="483"/>
      <c r="AD61" s="483"/>
      <c r="AE61" s="483"/>
      <c r="AF61" s="483"/>
      <c r="AG61" s="483"/>
      <c r="AH61" s="483"/>
      <c r="AI61" s="484"/>
      <c r="AJ61" s="459"/>
      <c r="AK61" s="459"/>
      <c r="AL61" s="459"/>
      <c r="AM61" s="459"/>
      <c r="AN61" s="460"/>
      <c r="AO61" s="459"/>
      <c r="AP61" s="459"/>
      <c r="AQ61" s="459"/>
      <c r="AR61" s="459"/>
      <c r="AS61" s="460"/>
      <c r="AT61" s="100"/>
      <c r="BN61"/>
      <c r="BO61"/>
      <c r="BP61"/>
      <c r="BQ61"/>
    </row>
    <row r="62" spans="1:87" s="22" customFormat="1" ht="14.25" customHeight="1" thickBot="1" x14ac:dyDescent="0.3">
      <c r="C62" s="490"/>
      <c r="D62" s="491"/>
      <c r="E62" s="491"/>
      <c r="F62" s="491"/>
      <c r="G62" s="491"/>
      <c r="H62" s="491"/>
      <c r="I62" s="491"/>
      <c r="J62" s="491"/>
      <c r="K62" s="491"/>
      <c r="L62" s="491"/>
      <c r="M62" s="491"/>
      <c r="N62" s="491"/>
      <c r="O62" s="491"/>
      <c r="P62" s="491"/>
      <c r="Q62" s="491"/>
      <c r="R62" s="491"/>
      <c r="S62" s="491"/>
      <c r="T62" s="491"/>
      <c r="U62" s="491"/>
      <c r="V62" s="491"/>
      <c r="W62" s="491"/>
      <c r="X62" s="491"/>
      <c r="Y62" s="491"/>
      <c r="Z62" s="492"/>
      <c r="AB62" s="479" t="s">
        <v>202</v>
      </c>
      <c r="AC62" s="480"/>
      <c r="AD62" s="480"/>
      <c r="AE62" s="480"/>
      <c r="AF62" s="480"/>
      <c r="AG62" s="480"/>
      <c r="AH62" s="480"/>
      <c r="AI62" s="481"/>
      <c r="AJ62" s="140" t="str">
        <f>IF(OR(AJ58="",AJ60=""),"",SUM(AJ58-AJ60))</f>
        <v/>
      </c>
      <c r="AK62" s="141"/>
      <c r="AL62" s="141"/>
      <c r="AM62" s="141"/>
      <c r="AN62" s="142"/>
      <c r="AO62" s="140" t="str">
        <f>IF(OR(AO58="",AO60=""),"",SUM(AO58-AO60))</f>
        <v/>
      </c>
      <c r="AP62" s="141"/>
      <c r="AQ62" s="141"/>
      <c r="AR62" s="141"/>
      <c r="AS62" s="142"/>
      <c r="AT62" s="756" t="str">
        <f>IF(OR(AO62="",AJ62=""),"",ABS(AJ62-AO62))</f>
        <v/>
      </c>
      <c r="BN62"/>
      <c r="BO62"/>
      <c r="BP62"/>
      <c r="BQ62"/>
    </row>
    <row r="63" spans="1:87" s="22" customFormat="1" ht="14.25" customHeight="1" x14ac:dyDescent="0.25">
      <c r="C63" s="91" t="s">
        <v>195</v>
      </c>
      <c r="D63" s="92"/>
      <c r="E63" s="92"/>
      <c r="F63" s="92"/>
      <c r="G63" s="92"/>
      <c r="H63" s="92"/>
      <c r="I63" s="92"/>
      <c r="J63" s="92"/>
      <c r="K63" s="92"/>
      <c r="L63" s="92"/>
      <c r="M63" s="92"/>
      <c r="N63" s="92"/>
      <c r="O63" s="92"/>
      <c r="P63" s="92"/>
      <c r="Q63" s="93" t="s">
        <v>25</v>
      </c>
      <c r="R63" s="94"/>
      <c r="S63" s="94"/>
      <c r="T63" s="94"/>
      <c r="U63" s="94"/>
      <c r="V63" s="95"/>
      <c r="W63" s="93" t="s">
        <v>114</v>
      </c>
      <c r="X63" s="94"/>
      <c r="Y63" s="94"/>
      <c r="Z63" s="96"/>
      <c r="AB63" s="482"/>
      <c r="AC63" s="483"/>
      <c r="AD63" s="483"/>
      <c r="AE63" s="483"/>
      <c r="AF63" s="483"/>
      <c r="AG63" s="483"/>
      <c r="AH63" s="483"/>
      <c r="AI63" s="484"/>
      <c r="AJ63" s="143"/>
      <c r="AK63" s="144"/>
      <c r="AL63" s="144"/>
      <c r="AM63" s="144"/>
      <c r="AN63" s="145"/>
      <c r="AO63" s="143"/>
      <c r="AP63" s="144"/>
      <c r="AQ63" s="144"/>
      <c r="AR63" s="144"/>
      <c r="AS63" s="145"/>
      <c r="AT63" s="756"/>
      <c r="AU63"/>
      <c r="AV63"/>
      <c r="AW63"/>
      <c r="BN63"/>
      <c r="BO63"/>
      <c r="BP63"/>
      <c r="BQ63"/>
    </row>
    <row r="64" spans="1:87" s="22" customFormat="1" ht="14.25" customHeight="1" x14ac:dyDescent="0.25">
      <c r="C64" s="473"/>
      <c r="D64" s="474"/>
      <c r="E64" s="474"/>
      <c r="F64" s="474"/>
      <c r="G64" s="474"/>
      <c r="H64" s="474"/>
      <c r="I64" s="474"/>
      <c r="J64" s="474"/>
      <c r="K64" s="474"/>
      <c r="L64" s="474"/>
      <c r="M64" s="474"/>
      <c r="N64" s="474"/>
      <c r="O64" s="474"/>
      <c r="P64" s="475"/>
      <c r="Q64" s="467"/>
      <c r="R64" s="468"/>
      <c r="S64" s="468"/>
      <c r="T64" s="468"/>
      <c r="U64" s="468"/>
      <c r="V64" s="469"/>
      <c r="W64" s="461"/>
      <c r="X64" s="462"/>
      <c r="Y64" s="462"/>
      <c r="Z64" s="463"/>
      <c r="AB64" s="479" t="s">
        <v>52</v>
      </c>
      <c r="AC64" s="480"/>
      <c r="AD64" s="480"/>
      <c r="AE64" s="480"/>
      <c r="AF64" s="480"/>
      <c r="AG64" s="480"/>
      <c r="AH64" s="480"/>
      <c r="AI64" s="481"/>
      <c r="AJ64" s="453" t="str">
        <f>IF(OR(AJ56="",AJ62=""),"",SUM(AJ56/(AJ56-AJ62)))</f>
        <v/>
      </c>
      <c r="AK64" s="454"/>
      <c r="AL64" s="454"/>
      <c r="AM64" s="454"/>
      <c r="AN64" s="455"/>
      <c r="AO64" s="453" t="str">
        <f>IF(OR(AO56="",AO62=""),"",SUM(AO56/(AO56-AO62)))</f>
        <v/>
      </c>
      <c r="AP64" s="454"/>
      <c r="AQ64" s="454"/>
      <c r="AR64" s="454"/>
      <c r="AS64" s="455"/>
      <c r="AT64" s="756" t="str">
        <f>IF(OR(AO64="",AJ64=""),"",ABS(AJ64-AO64))</f>
        <v/>
      </c>
      <c r="BN64"/>
      <c r="BO64"/>
      <c r="BP64"/>
      <c r="BQ64"/>
    </row>
    <row r="65" spans="1:89" s="22" customFormat="1" ht="14.25" customHeight="1" thickBot="1" x14ac:dyDescent="0.25">
      <c r="C65" s="476"/>
      <c r="D65" s="477"/>
      <c r="E65" s="477"/>
      <c r="F65" s="477"/>
      <c r="G65" s="477"/>
      <c r="H65" s="477"/>
      <c r="I65" s="477"/>
      <c r="J65" s="477"/>
      <c r="K65" s="477"/>
      <c r="L65" s="477"/>
      <c r="M65" s="477"/>
      <c r="N65" s="477"/>
      <c r="O65" s="477"/>
      <c r="P65" s="478"/>
      <c r="Q65" s="470"/>
      <c r="R65" s="471"/>
      <c r="S65" s="471"/>
      <c r="T65" s="471"/>
      <c r="U65" s="471"/>
      <c r="V65" s="472"/>
      <c r="W65" s="464"/>
      <c r="X65" s="465"/>
      <c r="Y65" s="465"/>
      <c r="Z65" s="466"/>
      <c r="AB65" s="482"/>
      <c r="AC65" s="483"/>
      <c r="AD65" s="483"/>
      <c r="AE65" s="483"/>
      <c r="AF65" s="483"/>
      <c r="AG65" s="483"/>
      <c r="AH65" s="483"/>
      <c r="AI65" s="484"/>
      <c r="AJ65" s="456"/>
      <c r="AK65" s="457"/>
      <c r="AL65" s="457"/>
      <c r="AM65" s="457"/>
      <c r="AN65" s="458"/>
      <c r="AO65" s="456"/>
      <c r="AP65" s="457"/>
      <c r="AQ65" s="457"/>
      <c r="AR65" s="457"/>
      <c r="AS65" s="458"/>
      <c r="AT65" s="756"/>
    </row>
    <row r="66" spans="1:89" s="23" customFormat="1" ht="14.25" customHeight="1" thickTop="1" x14ac:dyDescent="0.2">
      <c r="A66" s="22"/>
      <c r="B66" s="22"/>
      <c r="C66" s="296" t="s">
        <v>221</v>
      </c>
      <c r="D66" s="297"/>
      <c r="E66" s="297"/>
      <c r="F66" s="297"/>
      <c r="G66" s="297"/>
      <c r="H66" s="297"/>
      <c r="I66" s="297"/>
      <c r="J66" s="297"/>
      <c r="K66" s="297"/>
      <c r="L66" s="297"/>
      <c r="M66" s="297"/>
      <c r="N66" s="297"/>
      <c r="O66" s="297"/>
      <c r="P66" s="297"/>
      <c r="Q66" s="297"/>
      <c r="R66" s="297"/>
      <c r="S66" s="297"/>
      <c r="T66" s="297"/>
      <c r="U66" s="297"/>
      <c r="V66" s="297"/>
      <c r="W66" s="297"/>
      <c r="X66" s="297"/>
      <c r="Y66" s="297"/>
      <c r="Z66" s="298"/>
      <c r="AB66" s="329" t="s">
        <v>53</v>
      </c>
      <c r="AC66" s="330"/>
      <c r="AD66" s="330"/>
      <c r="AE66" s="330"/>
      <c r="AF66" s="330"/>
      <c r="AG66" s="330"/>
      <c r="AH66" s="330"/>
      <c r="AI66" s="330"/>
      <c r="AJ66" s="333" t="str">
        <f>IF(OR(AJ64="",AO64=""),"",AVERAGE(AJ64,AO64))</f>
        <v/>
      </c>
      <c r="AK66" s="333"/>
      <c r="AL66" s="333"/>
      <c r="AM66" s="333"/>
      <c r="AN66" s="333"/>
      <c r="AO66" s="333"/>
      <c r="AP66" s="333"/>
      <c r="AQ66" s="333"/>
      <c r="AR66" s="333"/>
      <c r="AS66" s="334"/>
      <c r="AT66" s="101"/>
    </row>
    <row r="67" spans="1:89" s="5" customFormat="1" ht="14.25" customHeight="1" x14ac:dyDescent="0.25">
      <c r="A67" s="20"/>
      <c r="B67" s="30"/>
      <c r="C67" s="369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  <c r="U67" s="370"/>
      <c r="V67" s="370"/>
      <c r="W67" s="370"/>
      <c r="X67" s="370"/>
      <c r="Y67" s="370"/>
      <c r="Z67" s="371"/>
      <c r="AB67" s="331"/>
      <c r="AC67" s="332"/>
      <c r="AD67" s="332"/>
      <c r="AE67" s="332"/>
      <c r="AF67" s="332"/>
      <c r="AG67" s="332"/>
      <c r="AH67" s="332"/>
      <c r="AI67" s="332"/>
      <c r="AJ67" s="335"/>
      <c r="AK67" s="335"/>
      <c r="AL67" s="335"/>
      <c r="AM67" s="335"/>
      <c r="AN67" s="335"/>
      <c r="AO67" s="335"/>
      <c r="AP67" s="335"/>
      <c r="AQ67" s="335"/>
      <c r="AR67" s="335"/>
      <c r="AS67" s="336"/>
      <c r="AT67" s="102"/>
      <c r="AU67"/>
      <c r="AV67"/>
      <c r="AW67"/>
      <c r="AX67"/>
      <c r="CC67" s="20"/>
      <c r="CD67" s="20"/>
      <c r="CE67" s="20"/>
      <c r="CF67" s="20"/>
      <c r="CG67" s="20"/>
      <c r="CH67" s="20"/>
      <c r="CI67" s="20"/>
      <c r="CJ67" s="20"/>
      <c r="CK67" s="20"/>
    </row>
    <row r="68" spans="1:89" s="5" customFormat="1" ht="16.5" customHeight="1" thickBot="1" x14ac:dyDescent="0.3">
      <c r="A68" s="30"/>
      <c r="B68" s="20"/>
      <c r="C68" s="369"/>
      <c r="D68" s="370"/>
      <c r="E68" s="370"/>
      <c r="F68" s="370"/>
      <c r="G68" s="370"/>
      <c r="H68" s="370"/>
      <c r="I68" s="370"/>
      <c r="J68" s="370"/>
      <c r="K68" s="370"/>
      <c r="L68" s="370"/>
      <c r="M68" s="370"/>
      <c r="N68" s="370"/>
      <c r="O68" s="370"/>
      <c r="P68" s="370"/>
      <c r="Q68" s="370"/>
      <c r="R68" s="370"/>
      <c r="S68" s="370"/>
      <c r="T68" s="370"/>
      <c r="U68" s="370"/>
      <c r="V68" s="370"/>
      <c r="W68" s="370"/>
      <c r="X68" s="370"/>
      <c r="Y68" s="370"/>
      <c r="Z68" s="371"/>
      <c r="AB68" s="103"/>
      <c r="AC68" s="81" t="s">
        <v>55</v>
      </c>
      <c r="AD68" s="803" t="str">
        <f>IF(OR(AJ64="",AO64=""),"",ABS(AJ64-AO64))</f>
        <v/>
      </c>
      <c r="AE68" s="803"/>
      <c r="AF68" s="104"/>
      <c r="AG68" s="82" t="s">
        <v>127</v>
      </c>
      <c r="AH68" s="105"/>
      <c r="AI68" s="105"/>
      <c r="AJ68" s="105"/>
      <c r="AK68" s="105"/>
      <c r="AL68" s="105"/>
      <c r="AM68" s="804" t="str">
        <f>IF(AD68="","",IF((AD68&gt;0.014),"NO","YES"))</f>
        <v/>
      </c>
      <c r="AN68" s="804"/>
      <c r="AO68" s="804"/>
      <c r="AP68" s="804"/>
      <c r="AQ68" s="804"/>
      <c r="AR68" s="106"/>
      <c r="AS68" s="106"/>
      <c r="AT68" s="102"/>
      <c r="AU68"/>
      <c r="AV68"/>
      <c r="AW68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</row>
    <row r="69" spans="1:89" s="5" customFormat="1" ht="16.5" customHeight="1" x14ac:dyDescent="0.2">
      <c r="A69" s="30"/>
      <c r="B69" s="6"/>
      <c r="C69" s="369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0"/>
      <c r="S69" s="370"/>
      <c r="T69" s="370"/>
      <c r="U69" s="370"/>
      <c r="V69" s="370"/>
      <c r="W69" s="370"/>
      <c r="X69" s="370"/>
      <c r="Y69" s="370"/>
      <c r="Z69" s="371"/>
      <c r="AB69" s="337" t="s">
        <v>211</v>
      </c>
      <c r="AC69" s="270"/>
      <c r="AD69" s="270"/>
      <c r="AE69" s="270"/>
      <c r="AF69" s="270"/>
      <c r="AG69" s="270"/>
      <c r="AH69" s="270"/>
      <c r="AI69" s="270"/>
      <c r="AJ69" s="270"/>
      <c r="AK69" s="271"/>
      <c r="AL69" s="107" t="s">
        <v>25</v>
      </c>
      <c r="AM69" s="108"/>
      <c r="AN69" s="108"/>
      <c r="AO69" s="108"/>
      <c r="AP69" s="109"/>
      <c r="AQ69" s="108" t="s">
        <v>114</v>
      </c>
      <c r="AR69" s="108"/>
      <c r="AS69" s="108"/>
      <c r="AT69" s="110"/>
      <c r="BW69" s="30"/>
      <c r="BX69" s="30"/>
      <c r="BY69" s="30"/>
      <c r="BZ69" s="30"/>
      <c r="CA69" s="30"/>
      <c r="CB69" s="30"/>
      <c r="CC69" s="30"/>
      <c r="CD69" s="30"/>
      <c r="CE69" s="30"/>
      <c r="CF69" s="30"/>
      <c r="CG69" s="30"/>
      <c r="CH69" s="30"/>
      <c r="CI69" s="30"/>
      <c r="CJ69" s="30"/>
      <c r="CK69" s="30"/>
    </row>
    <row r="70" spans="1:89" s="5" customFormat="1" ht="16.5" customHeight="1" x14ac:dyDescent="0.25">
      <c r="A70" s="20"/>
      <c r="C70" s="369"/>
      <c r="D70" s="370"/>
      <c r="E70" s="370"/>
      <c r="F70" s="370"/>
      <c r="G70" s="370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0"/>
      <c r="S70" s="370"/>
      <c r="T70" s="370"/>
      <c r="U70" s="370"/>
      <c r="V70" s="370"/>
      <c r="W70" s="370"/>
      <c r="X70" s="370"/>
      <c r="Y70" s="370"/>
      <c r="Z70" s="371"/>
      <c r="AB70" s="338"/>
      <c r="AC70" s="339"/>
      <c r="AD70" s="339"/>
      <c r="AE70" s="339"/>
      <c r="AF70" s="339"/>
      <c r="AG70" s="339"/>
      <c r="AH70" s="339"/>
      <c r="AI70" s="339"/>
      <c r="AJ70" s="339"/>
      <c r="AK70" s="340"/>
      <c r="AL70" s="344"/>
      <c r="AM70" s="345"/>
      <c r="AN70" s="345"/>
      <c r="AO70" s="345"/>
      <c r="AP70" s="346"/>
      <c r="AQ70" s="350"/>
      <c r="AR70" s="351"/>
      <c r="AS70" s="351"/>
      <c r="AT70" s="352"/>
      <c r="AU70" s="20"/>
      <c r="AV70" s="20"/>
      <c r="AW70" s="20"/>
      <c r="BW70" s="20"/>
      <c r="BX70" s="20"/>
      <c r="BY70" s="20"/>
      <c r="BZ70" s="20"/>
      <c r="CA70" s="20"/>
      <c r="CB70" s="20"/>
      <c r="CC70" s="20"/>
      <c r="CD70" s="20"/>
      <c r="CE70" s="20"/>
      <c r="CF70" s="20"/>
      <c r="CG70" s="20"/>
      <c r="CH70" s="20"/>
      <c r="CI70" s="20"/>
      <c r="CJ70" s="20"/>
      <c r="CK70" s="20"/>
    </row>
    <row r="71" spans="1:89" s="23" customFormat="1" ht="16.5" customHeight="1" thickBot="1" x14ac:dyDescent="0.3">
      <c r="C71" s="369"/>
      <c r="D71" s="370"/>
      <c r="E71" s="370"/>
      <c r="F71" s="370"/>
      <c r="G71" s="370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0"/>
      <c r="S71" s="370"/>
      <c r="T71" s="370"/>
      <c r="U71" s="370"/>
      <c r="V71" s="370"/>
      <c r="W71" s="370"/>
      <c r="X71" s="370"/>
      <c r="Y71" s="370"/>
      <c r="Z71" s="371"/>
      <c r="AB71" s="341"/>
      <c r="AC71" s="342"/>
      <c r="AD71" s="342"/>
      <c r="AE71" s="342"/>
      <c r="AF71" s="342"/>
      <c r="AG71" s="342"/>
      <c r="AH71" s="342"/>
      <c r="AI71" s="342"/>
      <c r="AJ71" s="342"/>
      <c r="AK71" s="343"/>
      <c r="AL71" s="347"/>
      <c r="AM71" s="348"/>
      <c r="AN71" s="348"/>
      <c r="AO71" s="348"/>
      <c r="AP71" s="349"/>
      <c r="AQ71" s="353"/>
      <c r="AR71" s="354"/>
      <c r="AS71" s="354"/>
      <c r="AT71" s="355"/>
      <c r="AU71"/>
      <c r="AV71"/>
      <c r="AW71"/>
    </row>
    <row r="72" spans="1:89" s="23" customFormat="1" ht="16.5" customHeight="1" thickTop="1" x14ac:dyDescent="0.25">
      <c r="C72" s="369"/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0"/>
      <c r="P72" s="370"/>
      <c r="Q72" s="370"/>
      <c r="R72" s="370"/>
      <c r="S72" s="370"/>
      <c r="T72" s="370"/>
      <c r="U72" s="370"/>
      <c r="V72" s="370"/>
      <c r="W72" s="370"/>
      <c r="X72" s="370"/>
      <c r="Y72" s="370"/>
      <c r="Z72" s="371"/>
      <c r="AB72" s="359" t="s">
        <v>219</v>
      </c>
      <c r="AC72" s="319"/>
      <c r="AD72" s="319"/>
      <c r="AE72" s="319"/>
      <c r="AF72" s="319"/>
      <c r="AG72" s="319"/>
      <c r="AH72" s="319"/>
      <c r="AI72" s="319"/>
      <c r="AJ72" s="319"/>
      <c r="AK72" s="320"/>
      <c r="AL72" s="318" t="s">
        <v>220</v>
      </c>
      <c r="AM72" s="319"/>
      <c r="AN72" s="319"/>
      <c r="AO72" s="319"/>
      <c r="AP72" s="320"/>
      <c r="AQ72" s="318" t="s">
        <v>222</v>
      </c>
      <c r="AR72" s="319"/>
      <c r="AS72" s="319"/>
      <c r="AT72" s="367"/>
      <c r="BP72" s="63"/>
    </row>
    <row r="73" spans="1:89" s="23" customFormat="1" ht="16.5" customHeight="1" x14ac:dyDescent="0.2">
      <c r="C73" s="369"/>
      <c r="D73" s="370"/>
      <c r="E73" s="370"/>
      <c r="F73" s="370"/>
      <c r="G73" s="370"/>
      <c r="H73" s="370"/>
      <c r="I73" s="370"/>
      <c r="J73" s="370"/>
      <c r="K73" s="370"/>
      <c r="L73" s="370"/>
      <c r="M73" s="370"/>
      <c r="N73" s="370"/>
      <c r="O73" s="370"/>
      <c r="P73" s="370"/>
      <c r="Q73" s="370"/>
      <c r="R73" s="370"/>
      <c r="S73" s="370"/>
      <c r="T73" s="370"/>
      <c r="U73" s="370"/>
      <c r="V73" s="370"/>
      <c r="W73" s="370"/>
      <c r="X73" s="370"/>
      <c r="Y73" s="370"/>
      <c r="Z73" s="371"/>
      <c r="AB73" s="361"/>
      <c r="AC73" s="362"/>
      <c r="AD73" s="362"/>
      <c r="AE73" s="362"/>
      <c r="AF73" s="362"/>
      <c r="AG73" s="362"/>
      <c r="AH73" s="362"/>
      <c r="AI73" s="362"/>
      <c r="AJ73" s="362"/>
      <c r="AK73" s="363"/>
      <c r="AL73" s="321"/>
      <c r="AM73" s="322"/>
      <c r="AN73" s="322"/>
      <c r="AO73" s="322"/>
      <c r="AP73" s="327"/>
      <c r="AQ73" s="321"/>
      <c r="AR73" s="322"/>
      <c r="AS73" s="322"/>
      <c r="AT73" s="323"/>
    </row>
    <row r="74" spans="1:89" s="23" customFormat="1" ht="16.5" customHeight="1" x14ac:dyDescent="0.2">
      <c r="C74" s="369"/>
      <c r="D74" s="370"/>
      <c r="E74" s="370"/>
      <c r="F74" s="370"/>
      <c r="G74" s="370"/>
      <c r="H74" s="370"/>
      <c r="I74" s="370"/>
      <c r="J74" s="370"/>
      <c r="K74" s="370"/>
      <c r="L74" s="370"/>
      <c r="M74" s="370"/>
      <c r="N74" s="370"/>
      <c r="O74" s="370"/>
      <c r="P74" s="370"/>
      <c r="Q74" s="370"/>
      <c r="R74" s="370"/>
      <c r="S74" s="370"/>
      <c r="T74" s="370"/>
      <c r="U74" s="370"/>
      <c r="V74" s="370"/>
      <c r="W74" s="370"/>
      <c r="X74" s="370"/>
      <c r="Y74" s="370"/>
      <c r="Z74" s="371"/>
      <c r="AB74" s="364"/>
      <c r="AC74" s="365"/>
      <c r="AD74" s="365"/>
      <c r="AE74" s="365"/>
      <c r="AF74" s="365"/>
      <c r="AG74" s="365"/>
      <c r="AH74" s="365"/>
      <c r="AI74" s="365"/>
      <c r="AJ74" s="365"/>
      <c r="AK74" s="366"/>
      <c r="AL74" s="324"/>
      <c r="AM74" s="325"/>
      <c r="AN74" s="325"/>
      <c r="AO74" s="325"/>
      <c r="AP74" s="328"/>
      <c r="AQ74" s="324"/>
      <c r="AR74" s="325"/>
      <c r="AS74" s="325"/>
      <c r="AT74" s="326"/>
    </row>
    <row r="75" spans="1:89" s="23" customFormat="1" ht="16.5" customHeight="1" x14ac:dyDescent="0.25">
      <c r="C75" s="369"/>
      <c r="D75" s="370"/>
      <c r="E75" s="370"/>
      <c r="F75" s="370"/>
      <c r="G75" s="370"/>
      <c r="H75" s="370"/>
      <c r="I75" s="370"/>
      <c r="J75" s="370"/>
      <c r="K75" s="370"/>
      <c r="L75" s="370"/>
      <c r="M75" s="370"/>
      <c r="N75" s="370"/>
      <c r="O75" s="370"/>
      <c r="P75" s="370"/>
      <c r="Q75" s="370"/>
      <c r="R75" s="370"/>
      <c r="S75" s="370"/>
      <c r="T75" s="370"/>
      <c r="U75" s="370"/>
      <c r="V75" s="370"/>
      <c r="W75" s="370"/>
      <c r="X75" s="370"/>
      <c r="Y75" s="370"/>
      <c r="Z75" s="371"/>
      <c r="AA75"/>
      <c r="AB75" s="313" t="s">
        <v>75</v>
      </c>
      <c r="AC75" s="314"/>
      <c r="AD75" s="314"/>
      <c r="AE75" s="314"/>
      <c r="AF75" s="314"/>
      <c r="AG75" s="314"/>
      <c r="AH75" s="314"/>
      <c r="AI75" s="314"/>
      <c r="AJ75" s="315"/>
      <c r="AK75" s="216" t="s">
        <v>76</v>
      </c>
      <c r="AL75" s="216"/>
      <c r="AM75" s="216"/>
      <c r="AN75" s="216"/>
      <c r="AO75" s="217"/>
      <c r="AP75" s="316" t="s">
        <v>17</v>
      </c>
      <c r="AQ75" s="316"/>
      <c r="AR75" s="316"/>
      <c r="AS75" s="316"/>
      <c r="AT75" s="317"/>
    </row>
    <row r="76" spans="1:89" s="23" customFormat="1" ht="16.5" customHeight="1" x14ac:dyDescent="0.25">
      <c r="A76" s="5"/>
      <c r="B76" s="5"/>
      <c r="C76" s="369"/>
      <c r="D76" s="370"/>
      <c r="E76" s="370"/>
      <c r="F76" s="370"/>
      <c r="G76" s="370"/>
      <c r="H76" s="370"/>
      <c r="I76" s="370"/>
      <c r="J76" s="370"/>
      <c r="K76" s="370"/>
      <c r="L76" s="370"/>
      <c r="M76" s="370"/>
      <c r="N76" s="370"/>
      <c r="O76" s="370"/>
      <c r="P76" s="370"/>
      <c r="Q76" s="370"/>
      <c r="R76" s="370"/>
      <c r="S76" s="370"/>
      <c r="T76" s="370"/>
      <c r="U76" s="370"/>
      <c r="V76" s="370"/>
      <c r="W76" s="370"/>
      <c r="X76" s="370"/>
      <c r="Y76" s="370"/>
      <c r="Z76" s="371"/>
      <c r="AA76"/>
      <c r="AB76" s="307"/>
      <c r="AC76" s="308"/>
      <c r="AD76" s="308"/>
      <c r="AE76" s="308"/>
      <c r="AF76" s="308"/>
      <c r="AG76" s="308"/>
      <c r="AH76" s="308"/>
      <c r="AI76" s="308"/>
      <c r="AJ76" s="309"/>
      <c r="AK76" s="303" t="str">
        <f>IF(AM14="","",AM14)</f>
        <v/>
      </c>
      <c r="AL76" s="303"/>
      <c r="AM76" s="303"/>
      <c r="AN76" s="303"/>
      <c r="AO76" s="304"/>
      <c r="AP76" s="299" t="str">
        <f>IF(AO12="","",AO12)</f>
        <v/>
      </c>
      <c r="AQ76" s="299"/>
      <c r="AR76" s="299"/>
      <c r="AS76" s="299"/>
      <c r="AT76" s="300"/>
    </row>
    <row r="77" spans="1:89" s="22" customFormat="1" ht="16.5" customHeight="1" thickBot="1" x14ac:dyDescent="0.3">
      <c r="A77" s="5"/>
      <c r="B77" s="5"/>
      <c r="C77" s="372"/>
      <c r="D77" s="373"/>
      <c r="E77" s="373"/>
      <c r="F77" s="373"/>
      <c r="G77" s="373"/>
      <c r="H77" s="373"/>
      <c r="I77" s="373"/>
      <c r="J77" s="373"/>
      <c r="K77" s="373"/>
      <c r="L77" s="373"/>
      <c r="M77" s="373"/>
      <c r="N77" s="373"/>
      <c r="O77" s="373"/>
      <c r="P77" s="373"/>
      <c r="Q77" s="373"/>
      <c r="R77" s="373"/>
      <c r="S77" s="373"/>
      <c r="T77" s="373"/>
      <c r="U77" s="373"/>
      <c r="V77" s="373"/>
      <c r="W77" s="373"/>
      <c r="X77" s="373"/>
      <c r="Y77" s="373"/>
      <c r="Z77" s="374"/>
      <c r="AB77" s="310"/>
      <c r="AC77" s="311"/>
      <c r="AD77" s="311"/>
      <c r="AE77" s="311"/>
      <c r="AF77" s="311"/>
      <c r="AG77" s="311"/>
      <c r="AH77" s="311"/>
      <c r="AI77" s="311"/>
      <c r="AJ77" s="312"/>
      <c r="AK77" s="305"/>
      <c r="AL77" s="305"/>
      <c r="AM77" s="305"/>
      <c r="AN77" s="305"/>
      <c r="AO77" s="306"/>
      <c r="AP77" s="301"/>
      <c r="AQ77" s="301"/>
      <c r="AR77" s="301"/>
      <c r="AS77" s="301"/>
      <c r="AT77" s="302"/>
      <c r="AZ77"/>
      <c r="BK77"/>
      <c r="BL77"/>
      <c r="BM77"/>
      <c r="BN77"/>
      <c r="BO77"/>
      <c r="BP77"/>
      <c r="BT77"/>
      <c r="BU77"/>
      <c r="BV77" s="5"/>
      <c r="BW77" s="23"/>
    </row>
    <row r="78" spans="1:89" s="1" customFormat="1" ht="6.75" customHeight="1" x14ac:dyDescent="0.25">
      <c r="C78" s="27"/>
      <c r="D78" s="27"/>
      <c r="E78" s="27"/>
      <c r="F78" s="27"/>
      <c r="G78" s="27"/>
      <c r="H78" s="27"/>
      <c r="I78" s="27"/>
      <c r="J78" s="27"/>
      <c r="K78" s="27"/>
      <c r="L78" s="27"/>
      <c r="M78" s="27"/>
      <c r="N78" s="27"/>
      <c r="O78" s="27"/>
      <c r="P78" s="27"/>
      <c r="Q78" s="27"/>
      <c r="R78" s="27"/>
      <c r="S78" s="27"/>
      <c r="T78" s="27"/>
      <c r="U78" s="27"/>
      <c r="V78" s="27"/>
      <c r="W78" s="27"/>
      <c r="X78" s="27"/>
      <c r="Y78" s="27"/>
      <c r="Z78" s="27"/>
      <c r="AA78" s="27"/>
      <c r="AB78" s="27"/>
      <c r="AC78" s="27"/>
      <c r="AD78" s="27"/>
      <c r="AE78" s="27"/>
      <c r="AF78" s="27"/>
      <c r="AG78" s="27"/>
      <c r="AH78" s="27"/>
      <c r="AI78" s="27"/>
      <c r="AJ78" s="27"/>
      <c r="AK78" s="27"/>
      <c r="AL78" s="27"/>
      <c r="AM78" s="27"/>
      <c r="AN78" s="27"/>
      <c r="AO78" s="27"/>
      <c r="AP78" s="27"/>
      <c r="AQ78" s="27"/>
      <c r="AR78" s="27"/>
      <c r="AS78" s="27"/>
      <c r="AT78" s="27"/>
      <c r="AU78"/>
      <c r="AV78"/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</row>
    <row r="79" spans="1:89" s="1" customFormat="1" ht="27" customHeight="1" x14ac:dyDescent="0.25">
      <c r="C79" s="713" t="s">
        <v>207</v>
      </c>
      <c r="D79" s="714"/>
      <c r="E79" s="714"/>
      <c r="F79" s="714"/>
      <c r="G79" s="714"/>
      <c r="H79" s="714"/>
      <c r="I79" s="714"/>
      <c r="J79" s="714"/>
      <c r="K79" s="714"/>
      <c r="L79" s="714"/>
      <c r="M79" s="714"/>
      <c r="N79" s="714"/>
      <c r="O79" s="714"/>
      <c r="P79" s="714"/>
      <c r="Q79" s="714"/>
      <c r="R79" s="714"/>
      <c r="S79" s="714"/>
      <c r="T79" s="714"/>
      <c r="U79" s="714"/>
      <c r="V79" s="714"/>
      <c r="W79" s="714"/>
      <c r="X79" s="714"/>
      <c r="Y79" s="714"/>
      <c r="Z79" s="714"/>
      <c r="AA79" s="714"/>
      <c r="AB79" s="714"/>
      <c r="AC79" s="714"/>
      <c r="AD79" s="714"/>
      <c r="AE79" s="714"/>
      <c r="AF79" s="714"/>
      <c r="AG79" s="714"/>
      <c r="AH79" s="714"/>
      <c r="AI79" s="714"/>
      <c r="AJ79" s="714"/>
      <c r="AK79" s="714"/>
      <c r="AL79" s="714"/>
      <c r="AM79" s="714"/>
      <c r="AN79" s="714"/>
      <c r="AO79" s="714"/>
      <c r="AP79" s="714"/>
      <c r="AQ79" s="714"/>
      <c r="AR79" s="714"/>
      <c r="AS79" s="714"/>
      <c r="AT79" s="714"/>
      <c r="AU79"/>
      <c r="AV79"/>
      <c r="AW79"/>
      <c r="AX79"/>
    </row>
    <row r="80" spans="1:89" s="1" customFormat="1" ht="15" customHeight="1" x14ac:dyDescent="0.25">
      <c r="C80" s="714"/>
      <c r="D80" s="714"/>
      <c r="E80" s="714"/>
      <c r="F80" s="714"/>
      <c r="G80" s="714"/>
      <c r="H80" s="714"/>
      <c r="I80" s="714"/>
      <c r="J80" s="714"/>
      <c r="K80" s="714"/>
      <c r="L80" s="714"/>
      <c r="M80" s="714"/>
      <c r="N80" s="714"/>
      <c r="O80" s="714"/>
      <c r="P80" s="714"/>
      <c r="Q80" s="714"/>
      <c r="R80" s="714"/>
      <c r="S80" s="714"/>
      <c r="T80" s="714"/>
      <c r="U80" s="714"/>
      <c r="V80" s="714"/>
      <c r="W80" s="714"/>
      <c r="X80" s="714"/>
      <c r="Y80" s="714"/>
      <c r="Z80" s="714"/>
      <c r="AA80" s="714"/>
      <c r="AB80" s="714"/>
      <c r="AC80" s="714"/>
      <c r="AD80" s="714"/>
      <c r="AE80" s="714"/>
      <c r="AF80" s="714"/>
      <c r="AG80" s="714"/>
      <c r="AH80" s="714"/>
      <c r="AI80" s="714"/>
      <c r="AJ80" s="714"/>
      <c r="AK80" s="714"/>
      <c r="AL80" s="714"/>
      <c r="AM80" s="714"/>
      <c r="AN80" s="714"/>
      <c r="AO80" s="714"/>
      <c r="AP80" s="714"/>
      <c r="AQ80" s="714"/>
      <c r="AR80" s="714"/>
      <c r="AS80" s="714"/>
      <c r="AT80" s="714"/>
      <c r="AU80"/>
      <c r="AV80"/>
      <c r="AW80"/>
      <c r="AX80"/>
    </row>
    <row r="81" spans="1:89" s="32" customFormat="1" ht="15" customHeight="1" thickBot="1" x14ac:dyDescent="0.3">
      <c r="A81" s="3"/>
      <c r="B81" s="3"/>
      <c r="C81" s="714"/>
      <c r="D81" s="714"/>
      <c r="E81" s="714"/>
      <c r="F81" s="714"/>
      <c r="G81" s="714"/>
      <c r="H81" s="714"/>
      <c r="I81" s="714"/>
      <c r="J81" s="714"/>
      <c r="K81" s="714"/>
      <c r="L81" s="714"/>
      <c r="M81" s="714"/>
      <c r="N81" s="714"/>
      <c r="O81" s="714"/>
      <c r="P81" s="714"/>
      <c r="Q81" s="714"/>
      <c r="R81" s="714"/>
      <c r="S81" s="714"/>
      <c r="T81" s="714"/>
      <c r="U81" s="714"/>
      <c r="V81" s="714"/>
      <c r="W81" s="714"/>
      <c r="X81" s="714"/>
      <c r="Y81" s="714"/>
      <c r="Z81" s="714"/>
      <c r="AA81" s="714"/>
      <c r="AB81" s="714"/>
      <c r="AC81" s="714"/>
      <c r="AD81" s="714"/>
      <c r="AE81" s="714"/>
      <c r="AF81" s="714"/>
      <c r="AG81" s="714"/>
      <c r="AH81" s="714"/>
      <c r="AI81" s="714"/>
      <c r="AJ81" s="714"/>
      <c r="AK81" s="714"/>
      <c r="AL81" s="714"/>
      <c r="AM81" s="714"/>
      <c r="AN81" s="714"/>
      <c r="AO81" s="714"/>
      <c r="AP81" s="714"/>
      <c r="AQ81" s="714"/>
      <c r="AR81" s="714"/>
      <c r="AS81" s="714"/>
      <c r="AT81" s="714"/>
      <c r="AU81"/>
      <c r="AV81"/>
      <c r="AW81"/>
      <c r="AX81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</row>
    <row r="82" spans="1:89" s="1" customFormat="1" ht="13.5" customHeight="1" x14ac:dyDescent="0.25">
      <c r="A82" s="4"/>
      <c r="B82" s="4"/>
      <c r="C82" s="368" t="s">
        <v>0</v>
      </c>
      <c r="D82" s="270"/>
      <c r="E82" s="270"/>
      <c r="F82" s="270"/>
      <c r="G82" s="270"/>
      <c r="H82" s="271"/>
      <c r="I82" s="269" t="s">
        <v>1</v>
      </c>
      <c r="J82" s="270"/>
      <c r="K82" s="270"/>
      <c r="L82" s="270"/>
      <c r="M82" s="270"/>
      <c r="N82" s="270"/>
      <c r="O82" s="271"/>
      <c r="P82" s="269" t="s">
        <v>2</v>
      </c>
      <c r="Q82" s="270"/>
      <c r="R82" s="270"/>
      <c r="S82" s="270"/>
      <c r="T82" s="270"/>
      <c r="U82" s="270"/>
      <c r="V82" s="270"/>
      <c r="W82" s="270"/>
      <c r="X82" s="270"/>
      <c r="Y82" s="270"/>
      <c r="Z82" s="270"/>
      <c r="AA82" s="270"/>
      <c r="AB82" s="271"/>
      <c r="AC82" s="269" t="s">
        <v>3</v>
      </c>
      <c r="AD82" s="271"/>
      <c r="AE82" s="269" t="s">
        <v>133</v>
      </c>
      <c r="AF82" s="270"/>
      <c r="AG82" s="270"/>
      <c r="AH82" s="270"/>
      <c r="AI82" s="270"/>
      <c r="AJ82" s="270"/>
      <c r="AK82" s="270"/>
      <c r="AL82" s="270"/>
      <c r="AM82" s="270"/>
      <c r="AN82" s="271"/>
      <c r="AO82" s="356" t="s">
        <v>134</v>
      </c>
      <c r="AP82" s="357"/>
      <c r="AQ82" s="357"/>
      <c r="AR82" s="357"/>
      <c r="AS82" s="357"/>
      <c r="AT82" s="358"/>
      <c r="AU82"/>
      <c r="AV82"/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V82" s="4"/>
      <c r="BW82" s="4"/>
      <c r="BX82" s="4"/>
      <c r="BY82" s="4"/>
      <c r="BZ82" s="4"/>
      <c r="CA82" s="4"/>
      <c r="CB82" s="4"/>
      <c r="CC82" s="4"/>
      <c r="CD82" s="4"/>
      <c r="CE82" s="4"/>
      <c r="CF82" s="4"/>
      <c r="CG82" s="4"/>
      <c r="CH82" s="4"/>
      <c r="CI82" s="4"/>
      <c r="CJ82" s="4"/>
      <c r="CK82" s="4"/>
    </row>
    <row r="83" spans="1:89" s="32" customFormat="1" ht="22.5" customHeight="1" x14ac:dyDescent="0.25">
      <c r="A83" s="33"/>
      <c r="B83" s="33"/>
      <c r="C83" s="292" t="str">
        <f>IF(C6="","",C6)</f>
        <v/>
      </c>
      <c r="D83" s="277"/>
      <c r="E83" s="277"/>
      <c r="F83" s="277"/>
      <c r="G83" s="277"/>
      <c r="H83" s="278"/>
      <c r="I83" s="276" t="str">
        <f>IF(I6="","",I6)</f>
        <v/>
      </c>
      <c r="J83" s="277"/>
      <c r="K83" s="277"/>
      <c r="L83" s="277"/>
      <c r="M83" s="277"/>
      <c r="N83" s="277"/>
      <c r="O83" s="278"/>
      <c r="P83" s="276" t="str">
        <f>IF(P6="","",P6)</f>
        <v/>
      </c>
      <c r="Q83" s="277"/>
      <c r="R83" s="277"/>
      <c r="S83" s="277"/>
      <c r="T83" s="277"/>
      <c r="U83" s="277"/>
      <c r="V83" s="277"/>
      <c r="W83" s="277"/>
      <c r="X83" s="277"/>
      <c r="Y83" s="277"/>
      <c r="Z83" s="277"/>
      <c r="AA83" s="277"/>
      <c r="AB83" s="278"/>
      <c r="AC83" s="275" t="str">
        <f>IF(AC6="","",AC6)</f>
        <v/>
      </c>
      <c r="AD83" s="275"/>
      <c r="AE83" s="276" t="str">
        <f>IF(AE6="","",AE6)</f>
        <v/>
      </c>
      <c r="AF83" s="277"/>
      <c r="AG83" s="277"/>
      <c r="AH83" s="277"/>
      <c r="AI83" s="277"/>
      <c r="AJ83" s="277"/>
      <c r="AK83" s="277"/>
      <c r="AL83" s="277"/>
      <c r="AM83" s="277"/>
      <c r="AN83" s="278"/>
      <c r="AO83" s="276" t="str">
        <f>IF(AO6="","",AO6)</f>
        <v/>
      </c>
      <c r="AP83" s="277"/>
      <c r="AQ83" s="277"/>
      <c r="AR83" s="277"/>
      <c r="AS83" s="277"/>
      <c r="AT83" s="360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</row>
    <row r="84" spans="1:89" s="5" customFormat="1" ht="13.5" customHeight="1" x14ac:dyDescent="0.25">
      <c r="A84" s="6"/>
      <c r="B84" s="6"/>
      <c r="C84" s="375" t="s">
        <v>10</v>
      </c>
      <c r="D84" s="216"/>
      <c r="E84" s="216"/>
      <c r="F84" s="216"/>
      <c r="G84" s="216"/>
      <c r="H84" s="216"/>
      <c r="I84" s="216"/>
      <c r="J84" s="216"/>
      <c r="K84" s="216"/>
      <c r="L84" s="216"/>
      <c r="M84" s="216"/>
      <c r="N84" s="216"/>
      <c r="O84" s="216"/>
      <c r="P84" s="216"/>
      <c r="Q84" s="217"/>
      <c r="R84" s="211" t="s">
        <v>14</v>
      </c>
      <c r="S84" s="212"/>
      <c r="T84" s="212"/>
      <c r="U84" s="212"/>
      <c r="V84" s="212"/>
      <c r="W84" s="212"/>
      <c r="X84" s="212"/>
      <c r="Y84" s="212"/>
      <c r="Z84" s="212"/>
      <c r="AA84" s="212"/>
      <c r="AB84" s="212"/>
      <c r="AC84" s="212"/>
      <c r="AD84" s="213"/>
      <c r="AE84" s="210" t="s">
        <v>12</v>
      </c>
      <c r="AF84" s="210"/>
      <c r="AG84" s="210"/>
      <c r="AH84" s="210"/>
      <c r="AI84" s="210"/>
      <c r="AJ84" s="210"/>
      <c r="AK84" s="210"/>
      <c r="AL84" s="211" t="s">
        <v>13</v>
      </c>
      <c r="AM84" s="212"/>
      <c r="AN84" s="212"/>
      <c r="AO84" s="213"/>
      <c r="AP84" s="215" t="s">
        <v>15</v>
      </c>
      <c r="AQ84" s="216"/>
      <c r="AR84" s="216"/>
      <c r="AS84" s="216"/>
      <c r="AT84" s="218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</row>
    <row r="85" spans="1:89" s="32" customFormat="1" ht="22.5" customHeight="1" x14ac:dyDescent="0.25">
      <c r="A85" s="33"/>
      <c r="B85" s="33"/>
      <c r="C85" s="292" t="str">
        <f>IF(C8="","",C8)</f>
        <v/>
      </c>
      <c r="D85" s="277"/>
      <c r="E85" s="277"/>
      <c r="F85" s="277"/>
      <c r="G85" s="277"/>
      <c r="H85" s="277"/>
      <c r="I85" s="277"/>
      <c r="J85" s="277"/>
      <c r="K85" s="277"/>
      <c r="L85" s="277"/>
      <c r="M85" s="277"/>
      <c r="N85" s="277"/>
      <c r="O85" s="277"/>
      <c r="P85" s="277"/>
      <c r="Q85" s="278"/>
      <c r="R85" s="275" t="str">
        <f>IF(R8="","",R8)</f>
        <v/>
      </c>
      <c r="S85" s="275"/>
      <c r="T85" s="275"/>
      <c r="U85" s="275"/>
      <c r="V85" s="275"/>
      <c r="W85" s="275"/>
      <c r="X85" s="275"/>
      <c r="Y85" s="275"/>
      <c r="Z85" s="275"/>
      <c r="AA85" s="275"/>
      <c r="AB85" s="275"/>
      <c r="AC85" s="275"/>
      <c r="AD85" s="275"/>
      <c r="AE85" s="376" t="str">
        <f>IF(AE8="","",AE8)</f>
        <v/>
      </c>
      <c r="AF85" s="376"/>
      <c r="AG85" s="376"/>
      <c r="AH85" s="376"/>
      <c r="AI85" s="376"/>
      <c r="AJ85" s="376"/>
      <c r="AK85" s="376"/>
      <c r="AL85" s="377" t="str">
        <f>IF(AL8="","",AL8)</f>
        <v/>
      </c>
      <c r="AM85" s="378"/>
      <c r="AN85" s="378"/>
      <c r="AO85" s="379"/>
      <c r="AP85" s="276" t="str">
        <f>IF(AP8="","",AP8)</f>
        <v/>
      </c>
      <c r="AQ85" s="277"/>
      <c r="AR85" s="277"/>
      <c r="AS85" s="277"/>
      <c r="AT85" s="360"/>
      <c r="AU85"/>
      <c r="AV85"/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V85" s="33"/>
      <c r="BW85" s="33"/>
      <c r="BX85" s="33"/>
      <c r="BY85" s="33"/>
      <c r="BZ85" s="33"/>
      <c r="CA85" s="33"/>
      <c r="CB85" s="33"/>
      <c r="CC85" s="33"/>
      <c r="CD85" s="33"/>
      <c r="CE85" s="33"/>
      <c r="CF85" s="33"/>
      <c r="CG85" s="33"/>
      <c r="CH85" s="33"/>
      <c r="CI85" s="33"/>
      <c r="CJ85" s="33"/>
      <c r="CK85" s="33"/>
    </row>
    <row r="86" spans="1:89" s="5" customFormat="1" ht="13.5" customHeight="1" x14ac:dyDescent="0.25">
      <c r="C86" s="209" t="s">
        <v>11</v>
      </c>
      <c r="D86" s="210"/>
      <c r="E86" s="210"/>
      <c r="F86" s="210"/>
      <c r="G86" s="210"/>
      <c r="H86" s="210" t="s">
        <v>5</v>
      </c>
      <c r="I86" s="210"/>
      <c r="J86" s="210"/>
      <c r="K86" s="210"/>
      <c r="L86" s="210"/>
      <c r="M86" s="210" t="s">
        <v>4</v>
      </c>
      <c r="N86" s="210"/>
      <c r="O86" s="210"/>
      <c r="P86" s="210"/>
      <c r="Q86" s="210"/>
      <c r="R86" s="210"/>
      <c r="S86" s="210"/>
      <c r="T86" s="210" t="s">
        <v>6</v>
      </c>
      <c r="U86" s="210"/>
      <c r="V86" s="210"/>
      <c r="W86" s="210"/>
      <c r="X86" s="210"/>
      <c r="Y86" s="210"/>
      <c r="Z86" s="210" t="s">
        <v>21</v>
      </c>
      <c r="AA86" s="210"/>
      <c r="AB86" s="210"/>
      <c r="AC86" s="210" t="s">
        <v>7</v>
      </c>
      <c r="AD86" s="210"/>
      <c r="AE86" s="210"/>
      <c r="AF86" s="210" t="s">
        <v>8</v>
      </c>
      <c r="AG86" s="210"/>
      <c r="AH86" s="210"/>
      <c r="AI86" s="210"/>
      <c r="AJ86" s="210" t="s">
        <v>9</v>
      </c>
      <c r="AK86" s="210"/>
      <c r="AL86" s="210"/>
      <c r="AM86" s="210"/>
      <c r="AN86" s="210"/>
      <c r="AO86" s="210" t="s">
        <v>16</v>
      </c>
      <c r="AP86" s="210"/>
      <c r="AQ86" s="210"/>
      <c r="AR86" s="210"/>
      <c r="AS86" s="210"/>
      <c r="AT86" s="805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</row>
    <row r="87" spans="1:89" s="32" customFormat="1" ht="22.5" customHeight="1" thickBot="1" x14ac:dyDescent="0.3">
      <c r="A87" s="33"/>
      <c r="B87" s="33"/>
      <c r="C87" s="715" t="str">
        <f>IF(C10="","",C10)</f>
        <v/>
      </c>
      <c r="D87" s="716"/>
      <c r="E87" s="716"/>
      <c r="F87" s="716"/>
      <c r="G87" s="716"/>
      <c r="H87" s="716" t="str">
        <f>IF(H10="","",H10)</f>
        <v/>
      </c>
      <c r="I87" s="716"/>
      <c r="J87" s="716"/>
      <c r="K87" s="716"/>
      <c r="L87" s="716"/>
      <c r="M87" s="716" t="str">
        <f>IF(M10="","",M10)</f>
        <v/>
      </c>
      <c r="N87" s="716"/>
      <c r="O87" s="716"/>
      <c r="P87" s="716"/>
      <c r="Q87" s="716"/>
      <c r="R87" s="716"/>
      <c r="S87" s="716"/>
      <c r="T87" s="716" t="str">
        <f>IF(T10="","",T10)</f>
        <v/>
      </c>
      <c r="U87" s="716"/>
      <c r="V87" s="716"/>
      <c r="W87" s="716"/>
      <c r="X87" s="716"/>
      <c r="Y87" s="716"/>
      <c r="Z87" s="716" t="str">
        <f>IF(Z10="","",Z10)</f>
        <v/>
      </c>
      <c r="AA87" s="716"/>
      <c r="AB87" s="716"/>
      <c r="AC87" s="716" t="str">
        <f>IF(AC10="","",AC10)</f>
        <v/>
      </c>
      <c r="AD87" s="716"/>
      <c r="AE87" s="716"/>
      <c r="AF87" s="716" t="str">
        <f>IF(AF10="","",AF10)</f>
        <v/>
      </c>
      <c r="AG87" s="716"/>
      <c r="AH87" s="716"/>
      <c r="AI87" s="716"/>
      <c r="AJ87" s="876" t="str">
        <f>IF(AJ10="","",AJ10)</f>
        <v/>
      </c>
      <c r="AK87" s="876"/>
      <c r="AL87" s="876"/>
      <c r="AM87" s="876"/>
      <c r="AN87" s="876"/>
      <c r="AO87" s="806" t="str">
        <f>IF(AO10="","",AO10)</f>
        <v/>
      </c>
      <c r="AP87" s="806"/>
      <c r="AQ87" s="806"/>
      <c r="AR87" s="806"/>
      <c r="AS87" s="806"/>
      <c r="AT87" s="807"/>
      <c r="AU87"/>
      <c r="AV87"/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V87" s="33"/>
      <c r="BW87" s="33"/>
      <c r="BX87" s="33"/>
      <c r="BY87" s="33"/>
      <c r="BZ87" s="33"/>
      <c r="CA87" s="33"/>
      <c r="CB87" s="33"/>
      <c r="CC87" s="33"/>
      <c r="CD87" s="33"/>
      <c r="CE87" s="33"/>
      <c r="CF87" s="33"/>
      <c r="CG87" s="33"/>
      <c r="CH87" s="33"/>
      <c r="CI87" s="33"/>
      <c r="CJ87" s="33"/>
      <c r="CK87" s="33"/>
    </row>
    <row r="88" spans="1:89" s="5" customFormat="1" ht="4.5" customHeight="1" x14ac:dyDescent="0.25">
      <c r="C88"/>
      <c r="D88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</row>
    <row r="89" spans="1:89" s="5" customFormat="1" ht="18.75" customHeight="1" thickBot="1" x14ac:dyDescent="0.3">
      <c r="C89" s="111" t="s">
        <v>128</v>
      </c>
      <c r="D89" s="111"/>
      <c r="E89" s="111"/>
      <c r="F89" s="111"/>
      <c r="G89" s="111"/>
      <c r="H89" s="111"/>
      <c r="I89" s="111"/>
      <c r="J89" s="111"/>
      <c r="K89" s="111"/>
      <c r="L89" s="111"/>
      <c r="M89" s="111"/>
      <c r="N89" s="111"/>
      <c r="O89" s="111"/>
      <c r="P89" s="111"/>
      <c r="Q89" s="111"/>
      <c r="R89" s="111"/>
      <c r="S89" s="111"/>
      <c r="T89" s="111"/>
      <c r="U89" s="111"/>
      <c r="V89" s="111"/>
      <c r="W89" s="111"/>
      <c r="X89" s="111"/>
      <c r="Y89" s="111"/>
      <c r="Z89" s="111"/>
      <c r="AA89" s="111"/>
      <c r="AB89" s="111"/>
      <c r="AC89" s="111"/>
      <c r="AD89" s="830" t="s">
        <v>17</v>
      </c>
      <c r="AE89" s="830"/>
      <c r="AF89" s="830"/>
      <c r="AG89" s="830"/>
      <c r="AH89" s="830"/>
      <c r="AI89" s="830"/>
      <c r="AJ89" s="830"/>
      <c r="AK89" s="830"/>
      <c r="AL89" s="830"/>
      <c r="AM89" s="830"/>
      <c r="AN89" s="830"/>
      <c r="AO89" s="871" t="str">
        <f>IF(AO12="","",AO12)</f>
        <v/>
      </c>
      <c r="AP89" s="871"/>
      <c r="AQ89" s="871"/>
      <c r="AR89" s="871"/>
      <c r="AS89" s="871"/>
      <c r="AT89" s="871"/>
    </row>
    <row r="90" spans="1:89" s="10" customFormat="1" ht="13.5" customHeight="1" x14ac:dyDescent="0.2">
      <c r="C90" s="368" t="s">
        <v>130</v>
      </c>
      <c r="D90" s="270"/>
      <c r="E90" s="270"/>
      <c r="F90" s="270"/>
      <c r="G90" s="271"/>
      <c r="H90" s="872" t="s">
        <v>175</v>
      </c>
      <c r="I90" s="873"/>
      <c r="J90" s="873"/>
      <c r="K90" s="873"/>
      <c r="L90" s="873"/>
      <c r="M90" s="873"/>
      <c r="N90" s="874"/>
      <c r="O90" s="269" t="s">
        <v>26</v>
      </c>
      <c r="P90" s="270"/>
      <c r="Q90" s="270"/>
      <c r="R90" s="270"/>
      <c r="S90" s="270"/>
      <c r="T90" s="271"/>
      <c r="U90" s="269" t="s">
        <v>131</v>
      </c>
      <c r="V90" s="270"/>
      <c r="W90" s="270"/>
      <c r="X90" s="271"/>
      <c r="Y90" s="269" t="s">
        <v>132</v>
      </c>
      <c r="Z90" s="270"/>
      <c r="AA90" s="270"/>
      <c r="AB90" s="270"/>
      <c r="AC90" s="270"/>
      <c r="AD90" s="270"/>
      <c r="AE90" s="270"/>
      <c r="AF90" s="270"/>
      <c r="AG90" s="270"/>
      <c r="AH90" s="270"/>
      <c r="AI90" s="270"/>
      <c r="AJ90" s="270"/>
      <c r="AK90" s="270"/>
      <c r="AL90" s="271"/>
      <c r="AM90" s="269" t="s">
        <v>18</v>
      </c>
      <c r="AN90" s="270"/>
      <c r="AO90" s="270"/>
      <c r="AP90" s="271"/>
      <c r="AQ90" s="269" t="s">
        <v>19</v>
      </c>
      <c r="AR90" s="270"/>
      <c r="AS90" s="270"/>
      <c r="AT90" s="875"/>
    </row>
    <row r="91" spans="1:89" s="33" customFormat="1" ht="22.5" customHeight="1" x14ac:dyDescent="0.2">
      <c r="C91" s="292" t="str">
        <f>IF(C14="","",C14)</f>
        <v/>
      </c>
      <c r="D91" s="277"/>
      <c r="E91" s="277"/>
      <c r="F91" s="277"/>
      <c r="G91" s="278"/>
      <c r="H91" s="276" t="str">
        <f>IF(H14="","",H14)</f>
        <v/>
      </c>
      <c r="I91" s="277"/>
      <c r="J91" s="277"/>
      <c r="K91" s="277"/>
      <c r="L91" s="277"/>
      <c r="M91" s="277"/>
      <c r="N91" s="278"/>
      <c r="O91" s="276" t="str">
        <f>IF(O14="","",O14)</f>
        <v/>
      </c>
      <c r="P91" s="277"/>
      <c r="Q91" s="277"/>
      <c r="R91" s="277"/>
      <c r="S91" s="112" t="s">
        <v>28</v>
      </c>
      <c r="T91" s="113"/>
      <c r="U91" s="831" t="str">
        <f>IF(U14="","",U14)</f>
        <v/>
      </c>
      <c r="V91" s="832"/>
      <c r="W91" s="832"/>
      <c r="X91" s="114" t="s">
        <v>240</v>
      </c>
      <c r="Y91" s="276" t="str">
        <f>IF(Y14="","",Y14)</f>
        <v/>
      </c>
      <c r="Z91" s="277"/>
      <c r="AA91" s="277"/>
      <c r="AB91" s="277"/>
      <c r="AC91" s="277"/>
      <c r="AD91" s="277"/>
      <c r="AE91" s="277"/>
      <c r="AF91" s="277"/>
      <c r="AG91" s="277"/>
      <c r="AH91" s="277"/>
      <c r="AI91" s="277"/>
      <c r="AJ91" s="277"/>
      <c r="AK91" s="277"/>
      <c r="AL91" s="278"/>
      <c r="AM91" s="833" t="str">
        <f>IF(AM14="","",AM14)</f>
        <v/>
      </c>
      <c r="AN91" s="834"/>
      <c r="AO91" s="834"/>
      <c r="AP91" s="835"/>
      <c r="AQ91" s="293" t="str">
        <f>IF(AQ14="","",AQ14)</f>
        <v/>
      </c>
      <c r="AR91" s="294"/>
      <c r="AS91" s="294"/>
      <c r="AT91" s="295"/>
    </row>
    <row r="92" spans="1:89" s="5" customFormat="1" ht="13.5" customHeight="1" x14ac:dyDescent="0.2">
      <c r="C92" s="392" t="s">
        <v>24</v>
      </c>
      <c r="D92" s="212"/>
      <c r="E92" s="212"/>
      <c r="F92" s="212"/>
      <c r="G92" s="212"/>
      <c r="H92" s="212"/>
      <c r="I92" s="212"/>
      <c r="J92" s="212"/>
      <c r="K92" s="212"/>
      <c r="L92" s="212"/>
      <c r="M92" s="212"/>
      <c r="N92" s="212"/>
      <c r="O92" s="212"/>
      <c r="P92" s="212"/>
      <c r="Q92" s="212"/>
      <c r="R92" s="212"/>
      <c r="S92" s="213"/>
      <c r="T92" s="211" t="s">
        <v>25</v>
      </c>
      <c r="U92" s="212"/>
      <c r="V92" s="212"/>
      <c r="W92" s="212"/>
      <c r="X92" s="213"/>
      <c r="Y92" s="211" t="s">
        <v>238</v>
      </c>
      <c r="Z92" s="212"/>
      <c r="AA92" s="212"/>
      <c r="AB92" s="212"/>
      <c r="AC92" s="212"/>
      <c r="AD92" s="212"/>
      <c r="AE92" s="212"/>
      <c r="AF92" s="212"/>
      <c r="AG92" s="212"/>
      <c r="AH92" s="212"/>
      <c r="AI92" s="212"/>
      <c r="AJ92" s="212"/>
      <c r="AK92" s="212"/>
      <c r="AL92" s="212"/>
      <c r="AM92" s="212"/>
      <c r="AN92" s="212"/>
      <c r="AO92" s="213"/>
      <c r="AP92" s="211" t="s">
        <v>25</v>
      </c>
      <c r="AQ92" s="212"/>
      <c r="AR92" s="212"/>
      <c r="AS92" s="212"/>
      <c r="AT92" s="282"/>
    </row>
    <row r="93" spans="1:89" s="33" customFormat="1" ht="22.5" customHeight="1" thickBot="1" x14ac:dyDescent="0.25">
      <c r="C93" s="283" t="str">
        <f>IF(C16="","",C16)</f>
        <v/>
      </c>
      <c r="D93" s="284"/>
      <c r="E93" s="284"/>
      <c r="F93" s="284"/>
      <c r="G93" s="284"/>
      <c r="H93" s="284"/>
      <c r="I93" s="284"/>
      <c r="J93" s="284"/>
      <c r="K93" s="284"/>
      <c r="L93" s="284"/>
      <c r="M93" s="284"/>
      <c r="N93" s="284"/>
      <c r="O93" s="284"/>
      <c r="P93" s="284"/>
      <c r="Q93" s="284"/>
      <c r="R93" s="284"/>
      <c r="S93" s="285"/>
      <c r="T93" s="286" t="str">
        <f>IF(T16="","",T16)</f>
        <v/>
      </c>
      <c r="U93" s="287"/>
      <c r="V93" s="287"/>
      <c r="W93" s="287"/>
      <c r="X93" s="288"/>
      <c r="Y93" s="289" t="str">
        <f>IF(Y16="","",Y16)</f>
        <v/>
      </c>
      <c r="Z93" s="284"/>
      <c r="AA93" s="284"/>
      <c r="AB93" s="284"/>
      <c r="AC93" s="284"/>
      <c r="AD93" s="284"/>
      <c r="AE93" s="284"/>
      <c r="AF93" s="284"/>
      <c r="AG93" s="284"/>
      <c r="AH93" s="284"/>
      <c r="AI93" s="284"/>
      <c r="AJ93" s="284"/>
      <c r="AK93" s="284"/>
      <c r="AL93" s="284"/>
      <c r="AM93" s="284"/>
      <c r="AN93" s="284"/>
      <c r="AO93" s="285"/>
      <c r="AP93" s="286" t="str">
        <f>IF(AP16="","",AP16)</f>
        <v/>
      </c>
      <c r="AQ93" s="287"/>
      <c r="AR93" s="287"/>
      <c r="AS93" s="287"/>
      <c r="AT93" s="290"/>
    </row>
    <row r="94" spans="1:89" s="5" customFormat="1" ht="13.5" customHeight="1" thickBot="1" x14ac:dyDescent="0.25">
      <c r="C94" s="291" t="s">
        <v>129</v>
      </c>
      <c r="D94" s="291"/>
      <c r="E94" s="291"/>
      <c r="F94" s="291"/>
      <c r="G94" s="291"/>
      <c r="H94" s="291"/>
      <c r="I94" s="291"/>
      <c r="J94" s="291"/>
      <c r="K94" s="291"/>
      <c r="L94" s="291"/>
      <c r="M94" s="291"/>
      <c r="N94" s="291"/>
      <c r="O94" s="291"/>
      <c r="P94" s="291"/>
      <c r="Q94" s="291"/>
      <c r="R94" s="291"/>
      <c r="S94" s="291"/>
      <c r="T94" s="291"/>
      <c r="U94" s="291"/>
      <c r="V94" s="291"/>
      <c r="W94" s="291"/>
      <c r="X94" s="291"/>
      <c r="Y94" s="291"/>
      <c r="Z94" s="291"/>
      <c r="AA94" s="291"/>
      <c r="AB94" s="291"/>
      <c r="AC94" s="291"/>
      <c r="AD94" s="291"/>
      <c r="AE94" s="291"/>
      <c r="AF94" s="291"/>
      <c r="AG94" s="291"/>
      <c r="AH94" s="291"/>
      <c r="AI94" s="291"/>
      <c r="AJ94" s="291"/>
      <c r="AK94" s="291"/>
      <c r="AL94" s="291"/>
      <c r="AM94" s="291"/>
      <c r="AN94" s="291"/>
      <c r="AO94" s="291"/>
      <c r="AP94" s="291"/>
      <c r="AQ94" s="291"/>
      <c r="AR94" s="291"/>
      <c r="AS94" s="291"/>
      <c r="AT94" s="291"/>
    </row>
    <row r="95" spans="1:89" s="5" customFormat="1" ht="13.5" customHeight="1" x14ac:dyDescent="0.2">
      <c r="C95" s="267" t="s">
        <v>31</v>
      </c>
      <c r="D95" s="268"/>
      <c r="E95" s="268"/>
      <c r="F95" s="268"/>
      <c r="G95" s="268"/>
      <c r="H95" s="268"/>
      <c r="I95" s="269" t="s">
        <v>176</v>
      </c>
      <c r="J95" s="270"/>
      <c r="K95" s="270"/>
      <c r="L95" s="270"/>
      <c r="M95" s="270"/>
      <c r="N95" s="270"/>
      <c r="O95" s="270"/>
      <c r="P95" s="271"/>
      <c r="Q95" s="269" t="s">
        <v>177</v>
      </c>
      <c r="R95" s="270"/>
      <c r="S95" s="270"/>
      <c r="T95" s="270"/>
      <c r="U95" s="270"/>
      <c r="V95" s="270"/>
      <c r="W95" s="270"/>
      <c r="X95" s="270"/>
      <c r="Y95" s="270"/>
      <c r="Z95" s="270"/>
      <c r="AA95" s="270"/>
      <c r="AB95" s="270"/>
      <c r="AC95" s="270"/>
      <c r="AD95" s="270"/>
      <c r="AE95" s="270"/>
      <c r="AF95" s="270"/>
      <c r="AG95" s="271"/>
      <c r="AH95" s="269" t="s">
        <v>25</v>
      </c>
      <c r="AI95" s="270"/>
      <c r="AJ95" s="270"/>
      <c r="AK95" s="270"/>
      <c r="AL95" s="271"/>
      <c r="AM95" s="272" t="s">
        <v>34</v>
      </c>
      <c r="AN95" s="272"/>
      <c r="AO95" s="272"/>
      <c r="AP95" s="272"/>
      <c r="AQ95" s="272" t="s">
        <v>35</v>
      </c>
      <c r="AR95" s="272"/>
      <c r="AS95" s="272"/>
      <c r="AT95" s="273"/>
    </row>
    <row r="96" spans="1:89" s="33" customFormat="1" ht="22.5" customHeight="1" x14ac:dyDescent="0.2">
      <c r="C96" s="274" t="str">
        <f>IF(C19="","",C19)</f>
        <v/>
      </c>
      <c r="D96" s="275"/>
      <c r="E96" s="275"/>
      <c r="F96" s="275"/>
      <c r="G96" s="275"/>
      <c r="H96" s="275"/>
      <c r="I96" s="275" t="str">
        <f>IF(I19="","",I19)</f>
        <v/>
      </c>
      <c r="J96" s="275"/>
      <c r="K96" s="275"/>
      <c r="L96" s="275"/>
      <c r="M96" s="275"/>
      <c r="N96" s="275"/>
      <c r="O96" s="275"/>
      <c r="P96" s="275"/>
      <c r="Q96" s="276" t="str">
        <f>IF(Q19="","",Q19)</f>
        <v/>
      </c>
      <c r="R96" s="277"/>
      <c r="S96" s="277"/>
      <c r="T96" s="277"/>
      <c r="U96" s="277"/>
      <c r="V96" s="277"/>
      <c r="W96" s="277"/>
      <c r="X96" s="277"/>
      <c r="Y96" s="277"/>
      <c r="Z96" s="277"/>
      <c r="AA96" s="277"/>
      <c r="AB96" s="277"/>
      <c r="AC96" s="277"/>
      <c r="AD96" s="277"/>
      <c r="AE96" s="277"/>
      <c r="AF96" s="277"/>
      <c r="AG96" s="278"/>
      <c r="AH96" s="276" t="str">
        <f>IF(AH19="","",AH19)</f>
        <v/>
      </c>
      <c r="AI96" s="277"/>
      <c r="AJ96" s="277"/>
      <c r="AK96" s="277"/>
      <c r="AL96" s="278"/>
      <c r="AM96" s="279" t="str">
        <f>IF(AM19="","",AM19)</f>
        <v/>
      </c>
      <c r="AN96" s="279"/>
      <c r="AO96" s="279"/>
      <c r="AP96" s="279"/>
      <c r="AQ96" s="280" t="str">
        <f>IF(AQ19="","",AQ19)</f>
        <v/>
      </c>
      <c r="AR96" s="280"/>
      <c r="AS96" s="280"/>
      <c r="AT96" s="281"/>
    </row>
    <row r="97" spans="1:89" s="5" customFormat="1" ht="13.5" customHeight="1" x14ac:dyDescent="0.2">
      <c r="C97" s="209" t="s">
        <v>131</v>
      </c>
      <c r="D97" s="210"/>
      <c r="E97" s="210"/>
      <c r="F97" s="210"/>
      <c r="G97" s="115" t="s">
        <v>178</v>
      </c>
      <c r="H97" s="92"/>
      <c r="I97" s="92"/>
      <c r="J97" s="92"/>
      <c r="K97" s="92"/>
      <c r="L97" s="92"/>
      <c r="M97" s="92"/>
      <c r="N97" s="92"/>
      <c r="O97" s="92"/>
      <c r="P97" s="92"/>
      <c r="Q97" s="92"/>
      <c r="R97" s="92"/>
      <c r="S97" s="92"/>
      <c r="T97" s="211" t="s">
        <v>25</v>
      </c>
      <c r="U97" s="212"/>
      <c r="V97" s="212"/>
      <c r="W97" s="212"/>
      <c r="X97" s="213"/>
      <c r="Y97" s="214" t="s">
        <v>179</v>
      </c>
      <c r="Z97" s="214"/>
      <c r="AA97" s="214"/>
      <c r="AB97" s="214"/>
      <c r="AC97" s="214"/>
      <c r="AD97" s="214"/>
      <c r="AE97" s="214"/>
      <c r="AF97" s="215" t="s">
        <v>180</v>
      </c>
      <c r="AG97" s="216"/>
      <c r="AH97" s="216"/>
      <c r="AI97" s="216"/>
      <c r="AJ97" s="216"/>
      <c r="AK97" s="217"/>
      <c r="AL97" s="215" t="s">
        <v>181</v>
      </c>
      <c r="AM97" s="216"/>
      <c r="AN97" s="216"/>
      <c r="AO97" s="216"/>
      <c r="AP97" s="216"/>
      <c r="AQ97" s="216"/>
      <c r="AR97" s="216"/>
      <c r="AS97" s="216"/>
      <c r="AT97" s="218"/>
    </row>
    <row r="98" spans="1:89" s="33" customFormat="1" ht="22.5" customHeight="1" thickBot="1" x14ac:dyDescent="0.25">
      <c r="C98" s="219" t="str">
        <f>IF(C21="","",C21)</f>
        <v/>
      </c>
      <c r="D98" s="220"/>
      <c r="E98" s="221"/>
      <c r="F98" s="116" t="s">
        <v>240</v>
      </c>
      <c r="G98" s="226" t="str">
        <f>IF(G21="","",G21)</f>
        <v/>
      </c>
      <c r="H98" s="227"/>
      <c r="I98" s="227"/>
      <c r="J98" s="227"/>
      <c r="K98" s="227"/>
      <c r="L98" s="227"/>
      <c r="M98" s="227"/>
      <c r="N98" s="227"/>
      <c r="O98" s="227"/>
      <c r="P98" s="227"/>
      <c r="Q98" s="227"/>
      <c r="R98" s="227"/>
      <c r="S98" s="228"/>
      <c r="T98" s="222" t="str">
        <f>IF(T21="","",T21)</f>
        <v/>
      </c>
      <c r="U98" s="223"/>
      <c r="V98" s="223"/>
      <c r="W98" s="223"/>
      <c r="X98" s="224"/>
      <c r="Y98" s="225" t="str">
        <f>IF(Y21="","",Y21)</f>
        <v/>
      </c>
      <c r="Z98" s="225"/>
      <c r="AA98" s="225"/>
      <c r="AB98" s="225"/>
      <c r="AC98" s="225"/>
      <c r="AD98" s="225"/>
      <c r="AE98" s="225"/>
      <c r="AF98" s="226" t="str">
        <f>IF(AF21="","",AF21)</f>
        <v/>
      </c>
      <c r="AG98" s="227"/>
      <c r="AH98" s="227"/>
      <c r="AI98" s="227"/>
      <c r="AJ98" s="227"/>
      <c r="AK98" s="228"/>
      <c r="AL98" s="226" t="str">
        <f>IF(AL21="","",AL21)</f>
        <v/>
      </c>
      <c r="AM98" s="227"/>
      <c r="AN98" s="227"/>
      <c r="AO98" s="227"/>
      <c r="AP98" s="227"/>
      <c r="AQ98" s="227"/>
      <c r="AR98" s="227"/>
      <c r="AS98" s="227"/>
      <c r="AT98" s="229"/>
    </row>
    <row r="99" spans="1:89" s="20" customFormat="1" ht="14.25" customHeight="1" thickTop="1" thickBot="1" x14ac:dyDescent="0.3">
      <c r="A99" s="5"/>
      <c r="C99" s="246" t="s">
        <v>97</v>
      </c>
      <c r="D99" s="246"/>
      <c r="E99" s="246"/>
      <c r="F99" s="246"/>
      <c r="G99" s="246"/>
      <c r="H99" s="246"/>
      <c r="I99" s="246"/>
      <c r="J99" s="246"/>
      <c r="K99" s="246"/>
      <c r="L99" s="246"/>
      <c r="M99" s="246"/>
      <c r="N99" s="246"/>
      <c r="O99" s="246"/>
      <c r="P99" s="246"/>
      <c r="Q99" s="246"/>
      <c r="R99" s="246"/>
      <c r="S99" s="246"/>
      <c r="T99" s="246"/>
      <c r="U99" s="246"/>
      <c r="V99" s="246"/>
      <c r="W99" s="246"/>
      <c r="X99" s="246"/>
      <c r="Y99" s="246"/>
      <c r="Z99" s="246"/>
      <c r="AA99" s="246"/>
      <c r="AB99" s="246"/>
      <c r="AC99" s="246"/>
      <c r="AD99" s="870" t="s">
        <v>37</v>
      </c>
      <c r="AE99" s="870"/>
      <c r="AF99" s="870"/>
      <c r="AG99" s="870"/>
      <c r="AH99" s="870"/>
      <c r="AI99" s="870"/>
      <c r="AJ99" s="870"/>
      <c r="AK99" s="870"/>
      <c r="AL99" s="870"/>
      <c r="AM99" s="870"/>
      <c r="AN99" s="870"/>
      <c r="AO99" s="870"/>
      <c r="AP99" s="870"/>
      <c r="AQ99" s="870"/>
      <c r="AR99" s="870"/>
      <c r="AS99" s="870"/>
      <c r="AT99" s="870"/>
      <c r="AU99"/>
      <c r="AV99"/>
      <c r="AW99"/>
      <c r="AX99"/>
      <c r="AY99"/>
      <c r="BQ99"/>
      <c r="BR99"/>
      <c r="BS99"/>
      <c r="BT99"/>
      <c r="BU99"/>
      <c r="BV99"/>
      <c r="BW99"/>
      <c r="BX99"/>
      <c r="BY99"/>
    </row>
    <row r="100" spans="1:89" s="20" customFormat="1" ht="14.25" customHeight="1" x14ac:dyDescent="0.25">
      <c r="A100" s="34"/>
      <c r="B100" s="34"/>
      <c r="C100" s="263" t="str">
        <f>IFERROR(IF(IF(OR(Z103="",I134=""),"",((I134-Z103)/I134)*100)="","Enter Data Below",IF(OR(ABS(IF(OR(Z103="",I134=""),"",((I134-Z103)/I134)*100))&gt;=0.2,ABS(IF(OR($Z$101="",$J$52=""),"",ABS(($Z$101-$J$52)/$Z$101*100)))&gt;0.1),"ATTENTION:   Invalid Test -","Mass Verification: Pass")),"Enter Data Below")</f>
        <v>Enter Data Below</v>
      </c>
      <c r="D100" s="264"/>
      <c r="E100" s="264"/>
      <c r="F100" s="264"/>
      <c r="G100" s="264"/>
      <c r="H100" s="264"/>
      <c r="I100" s="264"/>
      <c r="J100" s="146" t="str">
        <f>IFERROR(IF(C100="","",IF(IF(OR($Z$101="",$J$52=""),"",ABS(($Z$101-$J$52)/$Z$101*100))&gt;0.1,IF(ABS(IF(OR(Z103="",I134=""),"",((I134-Z103)/I134)*100))&gt;0.2,"Mass Verification exceeds 0.10%. Check Sum exceeds 0.2%","Mass Verification exceeds 0.10%"),IF(ABS(IF(OR(Z103="",I134=""),"",((I134-Z103)/I134)*100))&gt;0.2,"Check Sum exceeds 0.2%","Check Sum: Pass"))),"to (0.1) Mass (g)")</f>
        <v>to (0.1) Mass (g)</v>
      </c>
      <c r="K100" s="146"/>
      <c r="L100" s="146"/>
      <c r="M100" s="146"/>
      <c r="N100" s="146"/>
      <c r="O100" s="146"/>
      <c r="P100" s="146"/>
      <c r="Q100" s="146"/>
      <c r="R100" s="146"/>
      <c r="S100" s="146"/>
      <c r="T100" s="146"/>
      <c r="U100" s="146"/>
      <c r="V100" s="146"/>
      <c r="W100" s="146"/>
      <c r="X100" s="146"/>
      <c r="Y100" s="146"/>
      <c r="Z100" s="146"/>
      <c r="AA100" s="146"/>
      <c r="AB100" s="146"/>
      <c r="AC100" s="147"/>
      <c r="AD100" s="826" t="s">
        <v>38</v>
      </c>
      <c r="AE100" s="817"/>
      <c r="AF100" s="827"/>
      <c r="AG100" s="822" t="s">
        <v>39</v>
      </c>
      <c r="AH100" s="822"/>
      <c r="AI100" s="824"/>
      <c r="AJ100" s="822" t="s">
        <v>40</v>
      </c>
      <c r="AK100" s="822"/>
      <c r="AL100" s="822"/>
      <c r="AM100" s="816" t="s">
        <v>41</v>
      </c>
      <c r="AN100" s="817"/>
      <c r="AO100" s="817"/>
      <c r="AP100" s="818"/>
      <c r="AQ100" s="812" t="s">
        <v>42</v>
      </c>
      <c r="AR100" s="813"/>
      <c r="AS100" s="808" t="s">
        <v>43</v>
      </c>
      <c r="AT100" s="809"/>
      <c r="CA100" s="34"/>
      <c r="CB100" s="34"/>
      <c r="CC100" s="34"/>
      <c r="CD100" s="34"/>
      <c r="CE100" s="34"/>
      <c r="CF100" s="34"/>
      <c r="CG100" s="34"/>
      <c r="CH100" s="34"/>
      <c r="CI100" s="34"/>
      <c r="CJ100" s="34"/>
      <c r="CK100" s="34"/>
    </row>
    <row r="101" spans="1:89" s="31" customFormat="1" ht="14.25" customHeight="1" thickBot="1" x14ac:dyDescent="0.3">
      <c r="A101" s="35"/>
      <c r="B101" s="35"/>
      <c r="C101" s="253" t="s">
        <v>224</v>
      </c>
      <c r="D101" s="254"/>
      <c r="E101" s="254"/>
      <c r="F101" s="254"/>
      <c r="G101" s="254"/>
      <c r="H101" s="201"/>
      <c r="I101" s="202"/>
      <c r="J101" s="202"/>
      <c r="K101" s="203"/>
      <c r="L101" s="207" t="s">
        <v>226</v>
      </c>
      <c r="M101" s="207"/>
      <c r="N101" s="207"/>
      <c r="O101" s="207"/>
      <c r="P101" s="207"/>
      <c r="Q101" s="201"/>
      <c r="R101" s="202"/>
      <c r="S101" s="202"/>
      <c r="T101" s="203"/>
      <c r="U101" s="207" t="s">
        <v>225</v>
      </c>
      <c r="V101" s="207"/>
      <c r="W101" s="207"/>
      <c r="X101" s="207"/>
      <c r="Y101" s="207"/>
      <c r="Z101" s="247" t="str">
        <f>IF(OR(H101="",Q101=""),"",Q101-H101)</f>
        <v/>
      </c>
      <c r="AA101" s="248"/>
      <c r="AB101" s="248"/>
      <c r="AC101" s="249"/>
      <c r="AD101" s="828"/>
      <c r="AE101" s="820"/>
      <c r="AF101" s="829"/>
      <c r="AG101" s="823"/>
      <c r="AH101" s="823"/>
      <c r="AI101" s="825"/>
      <c r="AJ101" s="823"/>
      <c r="AK101" s="823"/>
      <c r="AL101" s="823"/>
      <c r="AM101" s="819"/>
      <c r="AN101" s="820"/>
      <c r="AO101" s="820"/>
      <c r="AP101" s="821"/>
      <c r="AQ101" s="814"/>
      <c r="AR101" s="815"/>
      <c r="AS101" s="810"/>
      <c r="AT101" s="811"/>
      <c r="CA101" s="35"/>
      <c r="CB101" s="35"/>
      <c r="CC101" s="35"/>
      <c r="CD101" s="35"/>
      <c r="CE101" s="35"/>
      <c r="CF101" s="35"/>
      <c r="CG101" s="35"/>
      <c r="CH101" s="35"/>
      <c r="CI101" s="35"/>
      <c r="CJ101" s="35"/>
      <c r="CK101" s="35"/>
    </row>
    <row r="102" spans="1:89" s="5" customFormat="1" ht="14.25" customHeight="1" thickTop="1" x14ac:dyDescent="0.25">
      <c r="A102" s="34"/>
      <c r="B102" s="34"/>
      <c r="C102" s="255"/>
      <c r="D102" s="256"/>
      <c r="E102" s="256"/>
      <c r="F102" s="256"/>
      <c r="G102" s="256"/>
      <c r="H102" s="204"/>
      <c r="I102" s="205"/>
      <c r="J102" s="205"/>
      <c r="K102" s="206"/>
      <c r="L102" s="208"/>
      <c r="M102" s="208"/>
      <c r="N102" s="208"/>
      <c r="O102" s="208"/>
      <c r="P102" s="208"/>
      <c r="Q102" s="204"/>
      <c r="R102" s="205"/>
      <c r="S102" s="205"/>
      <c r="T102" s="206"/>
      <c r="U102" s="208"/>
      <c r="V102" s="208"/>
      <c r="W102" s="208"/>
      <c r="X102" s="208"/>
      <c r="Y102" s="208"/>
      <c r="Z102" s="250"/>
      <c r="AA102" s="251"/>
      <c r="AB102" s="251"/>
      <c r="AC102" s="252"/>
      <c r="AD102" s="914" t="s">
        <v>44</v>
      </c>
      <c r="AE102" s="915"/>
      <c r="AF102" s="916"/>
      <c r="AG102" s="674" t="str">
        <f>IF(AM102="","",AM102)</f>
        <v/>
      </c>
      <c r="AH102" s="675"/>
      <c r="AI102" s="912"/>
      <c r="AJ102" s="674" t="str">
        <f>IF(AM102="","",AM102)</f>
        <v/>
      </c>
      <c r="AK102" s="675"/>
      <c r="AL102" s="676"/>
      <c r="AM102" s="864"/>
      <c r="AN102" s="865"/>
      <c r="AO102" s="865"/>
      <c r="AP102" s="866"/>
      <c r="AQ102" s="242"/>
      <c r="AR102" s="243"/>
      <c r="AS102" s="238"/>
      <c r="AT102" s="239"/>
      <c r="CA102" s="34"/>
      <c r="CB102" s="34"/>
      <c r="CC102" s="34"/>
      <c r="CD102" s="34"/>
      <c r="CE102" s="34"/>
      <c r="CF102" s="34"/>
      <c r="CG102" s="34"/>
      <c r="CH102" s="34"/>
      <c r="CI102" s="34"/>
      <c r="CJ102" s="34"/>
      <c r="CK102" s="34"/>
    </row>
    <row r="103" spans="1:89" s="31" customFormat="1" ht="14.25" customHeight="1" x14ac:dyDescent="0.25">
      <c r="A103" s="35"/>
      <c r="B103" s="35"/>
      <c r="C103" s="265" t="s">
        <v>227</v>
      </c>
      <c r="D103" s="123"/>
      <c r="E103" s="123"/>
      <c r="F103" s="123"/>
      <c r="G103" s="123"/>
      <c r="H103" s="125"/>
      <c r="I103" s="126"/>
      <c r="J103" s="126"/>
      <c r="K103" s="127"/>
      <c r="L103" s="123" t="s">
        <v>229</v>
      </c>
      <c r="M103" s="123"/>
      <c r="N103" s="123"/>
      <c r="O103" s="123"/>
      <c r="P103" s="123"/>
      <c r="Q103" s="125"/>
      <c r="R103" s="126"/>
      <c r="S103" s="126"/>
      <c r="T103" s="127"/>
      <c r="U103" s="123" t="s">
        <v>228</v>
      </c>
      <c r="V103" s="123"/>
      <c r="W103" s="123"/>
      <c r="X103" s="123"/>
      <c r="Y103" s="123"/>
      <c r="Z103" s="257" t="str">
        <f>IF(OR(H103="",Q103=""),"",Q103-H103)</f>
        <v/>
      </c>
      <c r="AA103" s="258"/>
      <c r="AB103" s="258"/>
      <c r="AC103" s="259"/>
      <c r="AD103" s="898"/>
      <c r="AE103" s="899"/>
      <c r="AF103" s="900"/>
      <c r="AG103" s="677"/>
      <c r="AH103" s="678"/>
      <c r="AI103" s="913"/>
      <c r="AJ103" s="677"/>
      <c r="AK103" s="678"/>
      <c r="AL103" s="679"/>
      <c r="AM103" s="867"/>
      <c r="AN103" s="868"/>
      <c r="AO103" s="868"/>
      <c r="AP103" s="869"/>
      <c r="AQ103" s="244"/>
      <c r="AR103" s="245"/>
      <c r="AS103" s="240"/>
      <c r="AT103" s="241"/>
      <c r="CA103" s="35"/>
      <c r="CB103" s="35"/>
      <c r="CC103" s="35"/>
      <c r="CD103" s="35"/>
      <c r="CE103" s="35"/>
      <c r="CF103" s="35"/>
      <c r="CG103" s="35"/>
      <c r="CH103" s="35"/>
      <c r="CI103" s="35"/>
      <c r="CJ103" s="35"/>
      <c r="CK103" s="35"/>
    </row>
    <row r="104" spans="1:89" s="20" customFormat="1" ht="14.25" customHeight="1" thickBot="1" x14ac:dyDescent="0.3">
      <c r="C104" s="266"/>
      <c r="D104" s="124"/>
      <c r="E104" s="124"/>
      <c r="F104" s="124"/>
      <c r="G104" s="124"/>
      <c r="H104" s="128"/>
      <c r="I104" s="129"/>
      <c r="J104" s="129"/>
      <c r="K104" s="130"/>
      <c r="L104" s="124"/>
      <c r="M104" s="124"/>
      <c r="N104" s="124"/>
      <c r="O104" s="124"/>
      <c r="P104" s="124"/>
      <c r="Q104" s="128"/>
      <c r="R104" s="129"/>
      <c r="S104" s="129"/>
      <c r="T104" s="130"/>
      <c r="U104" s="124"/>
      <c r="V104" s="124"/>
      <c r="W104" s="124"/>
      <c r="X104" s="124"/>
      <c r="Y104" s="124"/>
      <c r="Z104" s="260"/>
      <c r="AA104" s="261"/>
      <c r="AB104" s="261"/>
      <c r="AC104" s="262"/>
      <c r="AD104" s="836" t="s">
        <v>47</v>
      </c>
      <c r="AE104" s="837"/>
      <c r="AF104" s="838"/>
      <c r="AG104" s="856" t="str">
        <f>IF(OR(AG108="",AG114="",AG116="",AG122=""),"",AG122/((100/AG108)-(AG116/AG114)))</f>
        <v/>
      </c>
      <c r="AH104" s="857"/>
      <c r="AI104" s="910"/>
      <c r="AJ104" s="856" t="str">
        <f>IF(OR(AJ108="",AJ114="",AJ116="",AJ122=""),"",AJ122/((100/AJ108)-(AJ116/AJ114)))</f>
        <v/>
      </c>
      <c r="AK104" s="857"/>
      <c r="AL104" s="858"/>
      <c r="AM104" s="862" t="str">
        <f>IF(OR(AM108="",AM114="",AM116="",AM122=""),"",AM122/((100/AM108)-(AM116/AM114)))</f>
        <v/>
      </c>
      <c r="AN104" s="843"/>
      <c r="AO104" s="843"/>
      <c r="AP104" s="848"/>
      <c r="AQ104" s="234"/>
      <c r="AR104" s="235"/>
      <c r="AS104" s="230"/>
      <c r="AT104" s="231"/>
    </row>
    <row r="105" spans="1:89" s="20" customFormat="1" ht="14.25" customHeight="1" x14ac:dyDescent="0.25">
      <c r="C105" s="117"/>
      <c r="D105" s="82"/>
      <c r="E105" s="82"/>
      <c r="F105" s="82"/>
      <c r="G105" s="82"/>
      <c r="H105" s="82"/>
      <c r="I105" s="706" t="s">
        <v>231</v>
      </c>
      <c r="J105" s="707"/>
      <c r="K105" s="707"/>
      <c r="L105" s="708"/>
      <c r="M105" s="706" t="s">
        <v>232</v>
      </c>
      <c r="N105" s="707"/>
      <c r="O105" s="708"/>
      <c r="P105" s="706" t="s">
        <v>233</v>
      </c>
      <c r="Q105" s="707"/>
      <c r="R105" s="708"/>
      <c r="S105" s="706" t="s">
        <v>230</v>
      </c>
      <c r="T105" s="707"/>
      <c r="U105" s="708"/>
      <c r="V105" s="706" t="s">
        <v>234</v>
      </c>
      <c r="W105" s="707"/>
      <c r="X105" s="708"/>
      <c r="Y105" s="665" t="s">
        <v>98</v>
      </c>
      <c r="Z105" s="207"/>
      <c r="AA105" s="207"/>
      <c r="AB105" s="207"/>
      <c r="AC105" s="666"/>
      <c r="AD105" s="839"/>
      <c r="AE105" s="840"/>
      <c r="AF105" s="841"/>
      <c r="AG105" s="859"/>
      <c r="AH105" s="860"/>
      <c r="AI105" s="911"/>
      <c r="AJ105" s="859"/>
      <c r="AK105" s="860"/>
      <c r="AL105" s="861"/>
      <c r="AM105" s="863"/>
      <c r="AN105" s="846"/>
      <c r="AO105" s="846"/>
      <c r="AP105" s="849"/>
      <c r="AQ105" s="236"/>
      <c r="AR105" s="237"/>
      <c r="AS105" s="232"/>
      <c r="AT105" s="233"/>
    </row>
    <row r="106" spans="1:89" s="36" customFormat="1" ht="14.25" customHeight="1" x14ac:dyDescent="0.25">
      <c r="C106" s="117"/>
      <c r="D106" s="82"/>
      <c r="E106" s="82"/>
      <c r="F106" s="82"/>
      <c r="G106" s="82"/>
      <c r="H106" s="82"/>
      <c r="I106" s="706"/>
      <c r="J106" s="707"/>
      <c r="K106" s="707"/>
      <c r="L106" s="708"/>
      <c r="M106" s="706"/>
      <c r="N106" s="707"/>
      <c r="O106" s="708"/>
      <c r="P106" s="706"/>
      <c r="Q106" s="707"/>
      <c r="R106" s="708"/>
      <c r="S106" s="706"/>
      <c r="T106" s="707"/>
      <c r="U106" s="708"/>
      <c r="V106" s="706"/>
      <c r="W106" s="707"/>
      <c r="X106" s="708"/>
      <c r="Y106" s="665"/>
      <c r="Z106" s="207"/>
      <c r="AA106" s="207"/>
      <c r="AB106" s="207"/>
      <c r="AC106" s="666"/>
      <c r="AD106" s="895" t="s">
        <v>48</v>
      </c>
      <c r="AE106" s="896"/>
      <c r="AF106" s="897"/>
      <c r="AG106" s="931" t="str">
        <f>IF(AM106="","",AM106)</f>
        <v/>
      </c>
      <c r="AH106" s="932"/>
      <c r="AI106" s="933"/>
      <c r="AJ106" s="931" t="str">
        <f>IF(AM106="","",AM106)</f>
        <v/>
      </c>
      <c r="AK106" s="932"/>
      <c r="AL106" s="937"/>
      <c r="AM106" s="939"/>
      <c r="AN106" s="940"/>
      <c r="AO106" s="940"/>
      <c r="AP106" s="941"/>
      <c r="AQ106" s="879"/>
      <c r="AR106" s="880"/>
      <c r="AS106" s="877"/>
      <c r="AT106" s="878"/>
    </row>
    <row r="107" spans="1:89" s="36" customFormat="1" ht="14.25" customHeight="1" x14ac:dyDescent="0.25">
      <c r="C107" s="117"/>
      <c r="D107" s="82"/>
      <c r="E107" s="82"/>
      <c r="F107" s="82"/>
      <c r="G107" s="82"/>
      <c r="H107" s="82"/>
      <c r="I107" s="709"/>
      <c r="J107" s="710"/>
      <c r="K107" s="710"/>
      <c r="L107" s="711"/>
      <c r="M107" s="709"/>
      <c r="N107" s="710"/>
      <c r="O107" s="711"/>
      <c r="P107" s="709"/>
      <c r="Q107" s="710"/>
      <c r="R107" s="711"/>
      <c r="S107" s="709"/>
      <c r="T107" s="710"/>
      <c r="U107" s="711"/>
      <c r="V107" s="709"/>
      <c r="W107" s="710"/>
      <c r="X107" s="711"/>
      <c r="Y107" s="798" t="s">
        <v>42</v>
      </c>
      <c r="Z107" s="799"/>
      <c r="AA107" s="199" t="s">
        <v>43</v>
      </c>
      <c r="AB107" s="199"/>
      <c r="AC107" s="200"/>
      <c r="AD107" s="898"/>
      <c r="AE107" s="899"/>
      <c r="AF107" s="900"/>
      <c r="AG107" s="934"/>
      <c r="AH107" s="935"/>
      <c r="AI107" s="936"/>
      <c r="AJ107" s="934"/>
      <c r="AK107" s="935"/>
      <c r="AL107" s="938"/>
      <c r="AM107" s="942"/>
      <c r="AN107" s="943"/>
      <c r="AO107" s="943"/>
      <c r="AP107" s="944"/>
      <c r="AQ107" s="244"/>
      <c r="AR107" s="245"/>
      <c r="AS107" s="240"/>
      <c r="AT107" s="241"/>
    </row>
    <row r="108" spans="1:89" s="36" customFormat="1" ht="14.25" customHeight="1" x14ac:dyDescent="0.25">
      <c r="C108" s="158" t="s">
        <v>99</v>
      </c>
      <c r="D108" s="159"/>
      <c r="E108" s="159"/>
      <c r="F108" s="159"/>
      <c r="G108" s="159"/>
      <c r="H108" s="159"/>
      <c r="I108" s="181"/>
      <c r="J108" s="182"/>
      <c r="K108" s="182"/>
      <c r="L108" s="183"/>
      <c r="M108" s="190" t="str">
        <f>IF(OR($Z$101="",I108=""),"",(I108/$Z$101)*100)</f>
        <v/>
      </c>
      <c r="N108" s="191"/>
      <c r="O108" s="192"/>
      <c r="P108" s="190" t="str">
        <f>IF(M108="","",100-M108)</f>
        <v/>
      </c>
      <c r="Q108" s="191"/>
      <c r="R108" s="192"/>
      <c r="S108" s="181"/>
      <c r="T108" s="182"/>
      <c r="U108" s="183"/>
      <c r="V108" s="700" t="str">
        <f>IF(P108="","",P108-S108)</f>
        <v/>
      </c>
      <c r="W108" s="701"/>
      <c r="X108" s="701"/>
      <c r="Y108" s="152"/>
      <c r="Z108" s="153"/>
      <c r="AA108" s="153"/>
      <c r="AB108" s="153"/>
      <c r="AC108" s="704"/>
      <c r="AD108" s="836" t="s">
        <v>49</v>
      </c>
      <c r="AE108" s="837"/>
      <c r="AF108" s="838"/>
      <c r="AG108" s="856" t="str">
        <f>IF(AJ64="","",AJ64)</f>
        <v/>
      </c>
      <c r="AH108" s="857"/>
      <c r="AI108" s="910"/>
      <c r="AJ108" s="856" t="str">
        <f>IF(AO64="","",AO64)</f>
        <v/>
      </c>
      <c r="AK108" s="857"/>
      <c r="AL108" s="858"/>
      <c r="AM108" s="862" t="str">
        <f>IF(AJ66="","",AJ66)</f>
        <v/>
      </c>
      <c r="AN108" s="843"/>
      <c r="AO108" s="843"/>
      <c r="AP108" s="848"/>
      <c r="AQ108" s="234"/>
      <c r="AR108" s="235"/>
      <c r="AS108" s="230"/>
      <c r="AT108" s="231"/>
    </row>
    <row r="109" spans="1:89" s="20" customFormat="1" ht="14.25" customHeight="1" x14ac:dyDescent="0.25">
      <c r="C109" s="161"/>
      <c r="D109" s="162"/>
      <c r="E109" s="162"/>
      <c r="F109" s="162"/>
      <c r="G109" s="162"/>
      <c r="H109" s="162"/>
      <c r="I109" s="184"/>
      <c r="J109" s="185"/>
      <c r="K109" s="185"/>
      <c r="L109" s="186"/>
      <c r="M109" s="193"/>
      <c r="N109" s="194"/>
      <c r="O109" s="195"/>
      <c r="P109" s="193"/>
      <c r="Q109" s="194"/>
      <c r="R109" s="195"/>
      <c r="S109" s="184"/>
      <c r="T109" s="185"/>
      <c r="U109" s="186"/>
      <c r="V109" s="702"/>
      <c r="W109" s="703"/>
      <c r="X109" s="703"/>
      <c r="Y109" s="154"/>
      <c r="Z109" s="155"/>
      <c r="AA109" s="155"/>
      <c r="AB109" s="155"/>
      <c r="AC109" s="705"/>
      <c r="AD109" s="839"/>
      <c r="AE109" s="840"/>
      <c r="AF109" s="841"/>
      <c r="AG109" s="859"/>
      <c r="AH109" s="860"/>
      <c r="AI109" s="911"/>
      <c r="AJ109" s="859"/>
      <c r="AK109" s="860"/>
      <c r="AL109" s="861"/>
      <c r="AM109" s="863"/>
      <c r="AN109" s="846"/>
      <c r="AO109" s="846"/>
      <c r="AP109" s="849"/>
      <c r="AQ109" s="236"/>
      <c r="AR109" s="237"/>
      <c r="AS109" s="232"/>
      <c r="AT109" s="233"/>
    </row>
    <row r="110" spans="1:89" s="20" customFormat="1" ht="14.25" customHeight="1" x14ac:dyDescent="0.25">
      <c r="C110" s="158" t="s">
        <v>100</v>
      </c>
      <c r="D110" s="159"/>
      <c r="E110" s="159"/>
      <c r="F110" s="159"/>
      <c r="G110" s="159"/>
      <c r="H110" s="160"/>
      <c r="I110" s="181"/>
      <c r="J110" s="182"/>
      <c r="K110" s="182"/>
      <c r="L110" s="183"/>
      <c r="M110" s="190" t="str">
        <f>IF(OR($Z$101="",I110=""),"",(I110/$Z$101)*100)</f>
        <v/>
      </c>
      <c r="N110" s="191"/>
      <c r="O110" s="192"/>
      <c r="P110" s="190" t="str">
        <f>IF(M110="","",100-M110)</f>
        <v/>
      </c>
      <c r="Q110" s="191"/>
      <c r="R110" s="192"/>
      <c r="S110" s="181"/>
      <c r="T110" s="182"/>
      <c r="U110" s="183"/>
      <c r="V110" s="700" t="str">
        <f>IF(P110="","",P110-S110)</f>
        <v/>
      </c>
      <c r="W110" s="701"/>
      <c r="X110" s="701"/>
      <c r="Y110" s="152"/>
      <c r="Z110" s="153"/>
      <c r="AA110" s="153"/>
      <c r="AB110" s="153"/>
      <c r="AC110" s="704"/>
      <c r="AD110" s="836" t="s">
        <v>50</v>
      </c>
      <c r="AE110" s="837"/>
      <c r="AF110" s="838"/>
      <c r="AG110" s="856" t="str">
        <f>IF(AI42="","",AI42)</f>
        <v/>
      </c>
      <c r="AH110" s="857"/>
      <c r="AI110" s="910"/>
      <c r="AJ110" s="856" t="str">
        <f>IF(AO42="","",AO42)</f>
        <v/>
      </c>
      <c r="AK110" s="857"/>
      <c r="AL110" s="858"/>
      <c r="AM110" s="862" t="str">
        <f>IF(AI44="","",AI44)</f>
        <v/>
      </c>
      <c r="AN110" s="843"/>
      <c r="AO110" s="843"/>
      <c r="AP110" s="848"/>
      <c r="AQ110" s="234"/>
      <c r="AR110" s="235"/>
      <c r="AS110" s="230"/>
      <c r="AT110" s="231"/>
    </row>
    <row r="111" spans="1:89" s="20" customFormat="1" ht="14.25" customHeight="1" x14ac:dyDescent="0.25">
      <c r="C111" s="161"/>
      <c r="D111" s="162"/>
      <c r="E111" s="162"/>
      <c r="F111" s="162"/>
      <c r="G111" s="162"/>
      <c r="H111" s="163"/>
      <c r="I111" s="184"/>
      <c r="J111" s="185"/>
      <c r="K111" s="185"/>
      <c r="L111" s="186"/>
      <c r="M111" s="193"/>
      <c r="N111" s="194"/>
      <c r="O111" s="195"/>
      <c r="P111" s="193"/>
      <c r="Q111" s="194"/>
      <c r="R111" s="195"/>
      <c r="S111" s="184"/>
      <c r="T111" s="185"/>
      <c r="U111" s="186"/>
      <c r="V111" s="702"/>
      <c r="W111" s="703"/>
      <c r="X111" s="703"/>
      <c r="Y111" s="154"/>
      <c r="Z111" s="155"/>
      <c r="AA111" s="155"/>
      <c r="AB111" s="155"/>
      <c r="AC111" s="705"/>
      <c r="AD111" s="839"/>
      <c r="AE111" s="840"/>
      <c r="AF111" s="841"/>
      <c r="AG111" s="859"/>
      <c r="AH111" s="860"/>
      <c r="AI111" s="911"/>
      <c r="AJ111" s="859"/>
      <c r="AK111" s="860"/>
      <c r="AL111" s="861"/>
      <c r="AM111" s="863"/>
      <c r="AN111" s="846"/>
      <c r="AO111" s="846"/>
      <c r="AP111" s="849"/>
      <c r="AQ111" s="236"/>
      <c r="AR111" s="237"/>
      <c r="AS111" s="232"/>
      <c r="AT111" s="233"/>
    </row>
    <row r="112" spans="1:89" s="20" customFormat="1" ht="14.25" customHeight="1" x14ac:dyDescent="0.25">
      <c r="A112" s="5"/>
      <c r="B112" s="5"/>
      <c r="C112" s="164" t="s">
        <v>101</v>
      </c>
      <c r="D112" s="165"/>
      <c r="E112" s="165"/>
      <c r="F112" s="165"/>
      <c r="G112" s="165"/>
      <c r="H112" s="166"/>
      <c r="I112" s="134"/>
      <c r="J112" s="135"/>
      <c r="K112" s="135"/>
      <c r="L112" s="136"/>
      <c r="M112" s="140" t="str">
        <f>IF(OR($Z$101="",I112=""),"",(I112/$Z$101)*100)</f>
        <v/>
      </c>
      <c r="N112" s="141"/>
      <c r="O112" s="142"/>
      <c r="P112" s="140" t="str">
        <f>IF(M112="","",100-M112)</f>
        <v/>
      </c>
      <c r="Q112" s="141"/>
      <c r="R112" s="142"/>
      <c r="S112" s="181"/>
      <c r="T112" s="182"/>
      <c r="U112" s="183"/>
      <c r="V112" s="119" t="str">
        <f>IF(P112="","",P112-S112)</f>
        <v/>
      </c>
      <c r="W112" s="120"/>
      <c r="X112" s="120"/>
      <c r="Y112" s="156"/>
      <c r="Z112" s="148"/>
      <c r="AA112" s="148"/>
      <c r="AB112" s="148"/>
      <c r="AC112" s="149"/>
      <c r="AD112" s="836" t="s">
        <v>51</v>
      </c>
      <c r="AE112" s="837"/>
      <c r="AF112" s="838"/>
      <c r="AG112" s="856" t="str">
        <f>IF(OR(AI36="",AI38="",AI40=""),"",(AI40-AI36)/(AI40-AI38)*100)</f>
        <v/>
      </c>
      <c r="AH112" s="857"/>
      <c r="AI112" s="910"/>
      <c r="AJ112" s="856" t="str">
        <f>IF(OR(AO36="",AO38="",AO40=""),"",(AO40-AO36)/(AO40-AO38)*100)</f>
        <v/>
      </c>
      <c r="AK112" s="857"/>
      <c r="AL112" s="858"/>
      <c r="AM112" s="862" t="str">
        <f>IF(OR(AG112="",AJ112=""),"",AVERAGE(AG112,AJ112))</f>
        <v/>
      </c>
      <c r="AN112" s="843"/>
      <c r="AO112" s="843"/>
      <c r="AP112" s="848"/>
      <c r="AQ112" s="234"/>
      <c r="AR112" s="235"/>
      <c r="AS112" s="230"/>
      <c r="AT112" s="231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</row>
    <row r="113" spans="1:89" s="20" customFormat="1" ht="14.25" customHeight="1" x14ac:dyDescent="0.25">
      <c r="C113" s="161"/>
      <c r="D113" s="162"/>
      <c r="E113" s="162"/>
      <c r="F113" s="162"/>
      <c r="G113" s="162"/>
      <c r="H113" s="163"/>
      <c r="I113" s="137"/>
      <c r="J113" s="138"/>
      <c r="K113" s="138"/>
      <c r="L113" s="139"/>
      <c r="M113" s="143"/>
      <c r="N113" s="144"/>
      <c r="O113" s="145"/>
      <c r="P113" s="143"/>
      <c r="Q113" s="144"/>
      <c r="R113" s="145"/>
      <c r="S113" s="184"/>
      <c r="T113" s="185"/>
      <c r="U113" s="186"/>
      <c r="V113" s="121"/>
      <c r="W113" s="122"/>
      <c r="X113" s="122"/>
      <c r="Y113" s="157"/>
      <c r="Z113" s="150"/>
      <c r="AA113" s="150"/>
      <c r="AB113" s="150"/>
      <c r="AC113" s="151"/>
      <c r="AD113" s="839"/>
      <c r="AE113" s="840"/>
      <c r="AF113" s="841"/>
      <c r="AG113" s="859"/>
      <c r="AH113" s="860"/>
      <c r="AI113" s="911"/>
      <c r="AJ113" s="859"/>
      <c r="AK113" s="860"/>
      <c r="AL113" s="861"/>
      <c r="AM113" s="863"/>
      <c r="AN113" s="846"/>
      <c r="AO113" s="846"/>
      <c r="AP113" s="849"/>
      <c r="AQ113" s="236"/>
      <c r="AR113" s="237"/>
      <c r="AS113" s="232"/>
      <c r="AT113" s="233"/>
      <c r="AY113"/>
      <c r="AZ113"/>
    </row>
    <row r="114" spans="1:89" s="20" customFormat="1" ht="14.25" customHeight="1" x14ac:dyDescent="0.2">
      <c r="C114" s="158" t="s">
        <v>102</v>
      </c>
      <c r="D114" s="159"/>
      <c r="E114" s="159"/>
      <c r="F114" s="159"/>
      <c r="G114" s="159"/>
      <c r="H114" s="160"/>
      <c r="I114" s="134"/>
      <c r="J114" s="135"/>
      <c r="K114" s="135"/>
      <c r="L114" s="136"/>
      <c r="M114" s="140" t="str">
        <f>IF(OR($Z$101="",I114=""),"",(I114/$Z$101)*100)</f>
        <v/>
      </c>
      <c r="N114" s="141"/>
      <c r="O114" s="142"/>
      <c r="P114" s="140" t="str">
        <f>IF(M114="","",100-M114)</f>
        <v/>
      </c>
      <c r="Q114" s="141"/>
      <c r="R114" s="142"/>
      <c r="S114" s="181"/>
      <c r="T114" s="182"/>
      <c r="U114" s="183"/>
      <c r="V114" s="119" t="str">
        <f>IF(P114="","",P114-S114)</f>
        <v/>
      </c>
      <c r="W114" s="120"/>
      <c r="X114" s="120"/>
      <c r="Y114" s="156"/>
      <c r="Z114" s="148"/>
      <c r="AA114" s="148"/>
      <c r="AB114" s="148"/>
      <c r="AC114" s="149"/>
      <c r="AD114" s="895" t="s">
        <v>54</v>
      </c>
      <c r="AE114" s="896"/>
      <c r="AF114" s="897"/>
      <c r="AG114" s="887" t="str">
        <f>IF(AM114="","",AM114)</f>
        <v/>
      </c>
      <c r="AH114" s="888"/>
      <c r="AI114" s="893"/>
      <c r="AJ114" s="887" t="str">
        <f>IF(AM114="","",AM114)</f>
        <v/>
      </c>
      <c r="AK114" s="888"/>
      <c r="AL114" s="889"/>
      <c r="AM114" s="881"/>
      <c r="AN114" s="882"/>
      <c r="AO114" s="882"/>
      <c r="AP114" s="883"/>
      <c r="AQ114" s="879"/>
      <c r="AR114" s="880"/>
      <c r="AS114" s="877"/>
      <c r="AT114" s="878"/>
      <c r="BV114" s="37"/>
      <c r="BW114" s="37"/>
      <c r="BX114" s="37"/>
      <c r="BY114" s="37"/>
      <c r="BZ114" s="37"/>
      <c r="CA114" s="37"/>
      <c r="CB114" s="37"/>
      <c r="CC114" s="37"/>
      <c r="CD114" s="37"/>
      <c r="CE114" s="37"/>
      <c r="CF114" s="37"/>
      <c r="CG114" s="37"/>
      <c r="CH114" s="37"/>
      <c r="CI114" s="37"/>
      <c r="CJ114" s="37"/>
      <c r="CK114" s="37"/>
    </row>
    <row r="115" spans="1:89" s="20" customFormat="1" ht="14.25" customHeight="1" x14ac:dyDescent="0.25">
      <c r="C115" s="161"/>
      <c r="D115" s="162"/>
      <c r="E115" s="162"/>
      <c r="F115" s="162"/>
      <c r="G115" s="162"/>
      <c r="H115" s="163"/>
      <c r="I115" s="137"/>
      <c r="J115" s="138"/>
      <c r="K115" s="138"/>
      <c r="L115" s="139"/>
      <c r="M115" s="143"/>
      <c r="N115" s="144"/>
      <c r="O115" s="145"/>
      <c r="P115" s="143"/>
      <c r="Q115" s="144"/>
      <c r="R115" s="145"/>
      <c r="S115" s="184"/>
      <c r="T115" s="185"/>
      <c r="U115" s="186"/>
      <c r="V115" s="121"/>
      <c r="W115" s="122"/>
      <c r="X115" s="122"/>
      <c r="Y115" s="157"/>
      <c r="Z115" s="150"/>
      <c r="AA115" s="150"/>
      <c r="AB115" s="150"/>
      <c r="AC115" s="151"/>
      <c r="AD115" s="898"/>
      <c r="AE115" s="899"/>
      <c r="AF115" s="900"/>
      <c r="AG115" s="890"/>
      <c r="AH115" s="891"/>
      <c r="AI115" s="894"/>
      <c r="AJ115" s="890"/>
      <c r="AK115" s="891"/>
      <c r="AL115" s="892"/>
      <c r="AM115" s="884"/>
      <c r="AN115" s="885"/>
      <c r="AO115" s="885"/>
      <c r="AP115" s="886"/>
      <c r="AQ115" s="244"/>
      <c r="AR115" s="245"/>
      <c r="AS115" s="240"/>
      <c r="AT115" s="241"/>
      <c r="BV115" s="36"/>
      <c r="BW115" s="36"/>
      <c r="BX115" s="36"/>
      <c r="BY115" s="36"/>
      <c r="BZ115" s="36"/>
      <c r="CA115" s="36"/>
      <c r="CB115" s="36"/>
      <c r="CC115" s="36"/>
      <c r="CD115" s="36"/>
      <c r="CE115" s="36"/>
      <c r="CF115" s="36"/>
      <c r="CG115" s="36"/>
      <c r="CH115" s="36"/>
      <c r="CI115" s="36"/>
      <c r="CJ115" s="36"/>
      <c r="CK115" s="36"/>
    </row>
    <row r="116" spans="1:89" s="20" customFormat="1" ht="14.25" customHeight="1" x14ac:dyDescent="0.25">
      <c r="C116" s="158" t="s">
        <v>103</v>
      </c>
      <c r="D116" s="159"/>
      <c r="E116" s="159"/>
      <c r="F116" s="159"/>
      <c r="G116" s="159"/>
      <c r="H116" s="160"/>
      <c r="I116" s="134"/>
      <c r="J116" s="135"/>
      <c r="K116" s="135"/>
      <c r="L116" s="136"/>
      <c r="M116" s="140" t="str">
        <f>IF(OR($Z$101="",I116=""),"",(I116/$Z$101)*100)</f>
        <v/>
      </c>
      <c r="N116" s="141"/>
      <c r="O116" s="142"/>
      <c r="P116" s="140" t="str">
        <f>IF(M116="","",100-M116)</f>
        <v/>
      </c>
      <c r="Q116" s="141"/>
      <c r="R116" s="142"/>
      <c r="S116" s="181"/>
      <c r="T116" s="182"/>
      <c r="U116" s="183"/>
      <c r="V116" s="119" t="str">
        <f>IF(P116="","",P116-S116)</f>
        <v/>
      </c>
      <c r="W116" s="120"/>
      <c r="X116" s="120"/>
      <c r="Y116" s="156"/>
      <c r="Z116" s="148"/>
      <c r="AA116" s="148"/>
      <c r="AB116" s="148"/>
      <c r="AC116" s="149"/>
      <c r="AD116" s="836" t="s">
        <v>56</v>
      </c>
      <c r="AE116" s="837"/>
      <c r="AF116" s="838"/>
      <c r="AG116" s="842" t="str">
        <f>IF(AM116="","",AM116)</f>
        <v/>
      </c>
      <c r="AH116" s="843"/>
      <c r="AI116" s="844"/>
      <c r="AJ116" s="842" t="str">
        <f>IF(AM116="","",AM116)</f>
        <v/>
      </c>
      <c r="AK116" s="843"/>
      <c r="AL116" s="848"/>
      <c r="AM116" s="850" t="str">
        <f>IF(V60="","",V60)</f>
        <v/>
      </c>
      <c r="AN116" s="851"/>
      <c r="AO116" s="851"/>
      <c r="AP116" s="852"/>
      <c r="AQ116" s="945"/>
      <c r="AR116" s="946"/>
      <c r="AS116" s="949"/>
      <c r="AT116" s="950"/>
    </row>
    <row r="117" spans="1:89" s="20" customFormat="1" ht="14.25" customHeight="1" x14ac:dyDescent="0.25">
      <c r="C117" s="161"/>
      <c r="D117" s="162"/>
      <c r="E117" s="162"/>
      <c r="F117" s="162"/>
      <c r="G117" s="162"/>
      <c r="H117" s="163"/>
      <c r="I117" s="137"/>
      <c r="J117" s="138"/>
      <c r="K117" s="138"/>
      <c r="L117" s="139"/>
      <c r="M117" s="143"/>
      <c r="N117" s="144"/>
      <c r="O117" s="145"/>
      <c r="P117" s="143"/>
      <c r="Q117" s="144"/>
      <c r="R117" s="145"/>
      <c r="S117" s="184"/>
      <c r="T117" s="185"/>
      <c r="U117" s="186"/>
      <c r="V117" s="121"/>
      <c r="W117" s="122"/>
      <c r="X117" s="122"/>
      <c r="Y117" s="157"/>
      <c r="Z117" s="150"/>
      <c r="AA117" s="150"/>
      <c r="AB117" s="150"/>
      <c r="AC117" s="151"/>
      <c r="AD117" s="839"/>
      <c r="AE117" s="840"/>
      <c r="AF117" s="841"/>
      <c r="AG117" s="845"/>
      <c r="AH117" s="846"/>
      <c r="AI117" s="847"/>
      <c r="AJ117" s="845"/>
      <c r="AK117" s="846"/>
      <c r="AL117" s="849"/>
      <c r="AM117" s="853"/>
      <c r="AN117" s="854"/>
      <c r="AO117" s="854"/>
      <c r="AP117" s="855"/>
      <c r="AQ117" s="947"/>
      <c r="AR117" s="948"/>
      <c r="AS117" s="951"/>
      <c r="AT117" s="952"/>
    </row>
    <row r="118" spans="1:89" s="31" customFormat="1" ht="14.25" customHeight="1" x14ac:dyDescent="0.25">
      <c r="C118" s="158" t="s">
        <v>104</v>
      </c>
      <c r="D118" s="159"/>
      <c r="E118" s="159"/>
      <c r="F118" s="159"/>
      <c r="G118" s="159"/>
      <c r="H118" s="160"/>
      <c r="I118" s="134"/>
      <c r="J118" s="135"/>
      <c r="K118" s="135"/>
      <c r="L118" s="136"/>
      <c r="M118" s="140" t="str">
        <f>IF(OR($Z$101="",I118=""),"",(I118/$Z$101)*100)</f>
        <v/>
      </c>
      <c r="N118" s="141"/>
      <c r="O118" s="142"/>
      <c r="P118" s="140" t="str">
        <f>IF(M118="","",100-M118)</f>
        <v/>
      </c>
      <c r="Q118" s="141"/>
      <c r="R118" s="142"/>
      <c r="S118" s="181"/>
      <c r="T118" s="182"/>
      <c r="U118" s="183"/>
      <c r="V118" s="119" t="str">
        <f>IF(P118="","",P118-S118)</f>
        <v/>
      </c>
      <c r="W118" s="120"/>
      <c r="X118" s="120"/>
      <c r="Y118" s="156"/>
      <c r="Z118" s="148"/>
      <c r="AA118" s="148"/>
      <c r="AB118" s="148"/>
      <c r="AC118" s="149"/>
      <c r="AD118" s="836" t="s">
        <v>58</v>
      </c>
      <c r="AE118" s="837"/>
      <c r="AF118" s="838"/>
      <c r="AG118" s="842" t="str">
        <f>IF(OR(AG114="",AG106="",AG104=""),"",100*((AG104-AG106)/(AG104*AG106))*AG114)</f>
        <v/>
      </c>
      <c r="AH118" s="843"/>
      <c r="AI118" s="844"/>
      <c r="AJ118" s="842" t="str">
        <f>IF(OR(AJ114="",AJ106="",AJ104=""),"",100*((AJ104-AJ106)/(AJ104*AJ106))*AJ114)</f>
        <v/>
      </c>
      <c r="AK118" s="843"/>
      <c r="AL118" s="848"/>
      <c r="AM118" s="850" t="str">
        <f>IF(OR(AM114="",AM106="",AM104=""),"",100*((AM104-AM106)/(AM104*AM106))*AM114)</f>
        <v/>
      </c>
      <c r="AN118" s="851"/>
      <c r="AO118" s="851"/>
      <c r="AP118" s="852"/>
      <c r="AQ118" s="921"/>
      <c r="AR118" s="922"/>
      <c r="AS118" s="917"/>
      <c r="AT118" s="918"/>
    </row>
    <row r="119" spans="1:89" s="20" customFormat="1" ht="14.25" customHeight="1" x14ac:dyDescent="0.25">
      <c r="C119" s="161"/>
      <c r="D119" s="162"/>
      <c r="E119" s="162"/>
      <c r="F119" s="162"/>
      <c r="G119" s="162"/>
      <c r="H119" s="163"/>
      <c r="I119" s="137"/>
      <c r="J119" s="138"/>
      <c r="K119" s="138"/>
      <c r="L119" s="139"/>
      <c r="M119" s="143"/>
      <c r="N119" s="144"/>
      <c r="O119" s="145"/>
      <c r="P119" s="143"/>
      <c r="Q119" s="144"/>
      <c r="R119" s="145"/>
      <c r="S119" s="184"/>
      <c r="T119" s="185"/>
      <c r="U119" s="186"/>
      <c r="V119" s="121"/>
      <c r="W119" s="122"/>
      <c r="X119" s="122"/>
      <c r="Y119" s="157"/>
      <c r="Z119" s="150"/>
      <c r="AA119" s="150"/>
      <c r="AB119" s="150"/>
      <c r="AC119" s="151"/>
      <c r="AD119" s="839"/>
      <c r="AE119" s="840"/>
      <c r="AF119" s="841"/>
      <c r="AG119" s="845"/>
      <c r="AH119" s="846"/>
      <c r="AI119" s="847"/>
      <c r="AJ119" s="845"/>
      <c r="AK119" s="846"/>
      <c r="AL119" s="849"/>
      <c r="AM119" s="853"/>
      <c r="AN119" s="854"/>
      <c r="AO119" s="854"/>
      <c r="AP119" s="855"/>
      <c r="AQ119" s="923"/>
      <c r="AR119" s="924"/>
      <c r="AS119" s="919"/>
      <c r="AT119" s="920"/>
    </row>
    <row r="120" spans="1:89" s="5" customFormat="1" ht="14.25" customHeight="1" x14ac:dyDescent="0.25">
      <c r="A120" s="20"/>
      <c r="B120" s="20"/>
      <c r="C120" s="158" t="s">
        <v>105</v>
      </c>
      <c r="D120" s="159"/>
      <c r="E120" s="159"/>
      <c r="F120" s="159"/>
      <c r="G120" s="159"/>
      <c r="H120" s="160"/>
      <c r="I120" s="134"/>
      <c r="J120" s="135"/>
      <c r="K120" s="135"/>
      <c r="L120" s="136"/>
      <c r="M120" s="140" t="str">
        <f>IF(OR($Z$101="",I120=""),"",(I120/$Z$101)*100)</f>
        <v/>
      </c>
      <c r="N120" s="141"/>
      <c r="O120" s="142"/>
      <c r="P120" s="140" t="str">
        <f>IF(M120="","",100-M120)</f>
        <v/>
      </c>
      <c r="Q120" s="141"/>
      <c r="R120" s="142"/>
      <c r="S120" s="181"/>
      <c r="T120" s="182"/>
      <c r="U120" s="183"/>
      <c r="V120" s="119" t="str">
        <f>IF(P120="","",P120-S120)</f>
        <v/>
      </c>
      <c r="W120" s="120"/>
      <c r="X120" s="120"/>
      <c r="Y120" s="156"/>
      <c r="Z120" s="148"/>
      <c r="AA120" s="148"/>
      <c r="AB120" s="148"/>
      <c r="AC120" s="149"/>
      <c r="AD120" s="836" t="s">
        <v>60</v>
      </c>
      <c r="AE120" s="837"/>
      <c r="AF120" s="838"/>
      <c r="AG120" s="842" t="str">
        <f>IF(OR(AG118="",AG114="",AG116="",AG122="",AG104=""),"",AG116-(AG118/100)*AG122)</f>
        <v/>
      </c>
      <c r="AH120" s="843"/>
      <c r="AI120" s="844"/>
      <c r="AJ120" s="842" t="str">
        <f>IF(OR(AJ118="",AJ114="",AJ116="",AJ122="",AJ104=""),"",AJ116-(AJ118/100)*AJ122)</f>
        <v/>
      </c>
      <c r="AK120" s="843"/>
      <c r="AL120" s="848"/>
      <c r="AM120" s="850" t="str">
        <f>IF(OR(AM118="",AM114="",AM116="",AM122="",AM104=""),"",AM116-(AM118/100)*AM122)</f>
        <v/>
      </c>
      <c r="AN120" s="851"/>
      <c r="AO120" s="851"/>
      <c r="AP120" s="852"/>
      <c r="AQ120" s="921"/>
      <c r="AR120" s="922"/>
      <c r="AS120" s="917"/>
      <c r="AT120" s="918"/>
      <c r="BV120" s="20"/>
      <c r="BW120" s="20"/>
      <c r="BX120" s="20"/>
      <c r="BY120" s="20"/>
      <c r="BZ120" s="20"/>
      <c r="CA120" s="20"/>
      <c r="CB120" s="20"/>
      <c r="CC120" s="20"/>
      <c r="CD120" s="20"/>
      <c r="CE120" s="20"/>
      <c r="CF120" s="20"/>
      <c r="CG120" s="20"/>
      <c r="CH120" s="20"/>
      <c r="CI120" s="20"/>
      <c r="CJ120" s="20"/>
      <c r="CK120" s="20"/>
    </row>
    <row r="121" spans="1:89" s="34" customFormat="1" ht="14.25" customHeight="1" x14ac:dyDescent="0.25">
      <c r="A121" s="20"/>
      <c r="B121" s="20"/>
      <c r="C121" s="161"/>
      <c r="D121" s="162"/>
      <c r="E121" s="162"/>
      <c r="F121" s="162"/>
      <c r="G121" s="162"/>
      <c r="H121" s="163"/>
      <c r="I121" s="137"/>
      <c r="J121" s="138"/>
      <c r="K121" s="138"/>
      <c r="L121" s="139"/>
      <c r="M121" s="143"/>
      <c r="N121" s="144"/>
      <c r="O121" s="145"/>
      <c r="P121" s="143"/>
      <c r="Q121" s="144"/>
      <c r="R121" s="145"/>
      <c r="S121" s="184"/>
      <c r="T121" s="185"/>
      <c r="U121" s="186"/>
      <c r="V121" s="121"/>
      <c r="W121" s="122"/>
      <c r="X121" s="122"/>
      <c r="Y121" s="157"/>
      <c r="Z121" s="150"/>
      <c r="AA121" s="150"/>
      <c r="AB121" s="150"/>
      <c r="AC121" s="151"/>
      <c r="AD121" s="839"/>
      <c r="AE121" s="840"/>
      <c r="AF121" s="841"/>
      <c r="AG121" s="845"/>
      <c r="AH121" s="846"/>
      <c r="AI121" s="847"/>
      <c r="AJ121" s="845"/>
      <c r="AK121" s="846"/>
      <c r="AL121" s="849"/>
      <c r="AM121" s="853"/>
      <c r="AN121" s="854"/>
      <c r="AO121" s="854"/>
      <c r="AP121" s="855"/>
      <c r="AQ121" s="923"/>
      <c r="AR121" s="924"/>
      <c r="AS121" s="919"/>
      <c r="AT121" s="920"/>
      <c r="BV121" s="20"/>
      <c r="BW121" s="20"/>
      <c r="BX121" s="20"/>
      <c r="BY121" s="20"/>
      <c r="BZ121" s="20"/>
      <c r="CA121" s="20"/>
      <c r="CB121" s="20"/>
      <c r="CC121" s="20"/>
      <c r="CD121" s="20"/>
      <c r="CE121" s="20"/>
      <c r="CF121" s="20"/>
      <c r="CG121" s="20"/>
      <c r="CH121" s="20"/>
      <c r="CI121" s="20"/>
      <c r="CJ121" s="20"/>
      <c r="CK121" s="20"/>
    </row>
    <row r="122" spans="1:89" s="34" customFormat="1" ht="14.25" customHeight="1" x14ac:dyDescent="0.25">
      <c r="A122" s="20"/>
      <c r="B122" s="20"/>
      <c r="C122" s="158" t="s">
        <v>106</v>
      </c>
      <c r="D122" s="159"/>
      <c r="E122" s="159"/>
      <c r="F122" s="159"/>
      <c r="G122" s="159"/>
      <c r="H122" s="160"/>
      <c r="I122" s="134"/>
      <c r="J122" s="135"/>
      <c r="K122" s="135"/>
      <c r="L122" s="136"/>
      <c r="M122" s="140" t="str">
        <f>IF(OR($Z$101="",I122=""),"",(I122/$Z$101)*100)</f>
        <v/>
      </c>
      <c r="N122" s="141"/>
      <c r="O122" s="142"/>
      <c r="P122" s="140" t="str">
        <f>IF(M122="","",100-M122)</f>
        <v/>
      </c>
      <c r="Q122" s="141"/>
      <c r="R122" s="142"/>
      <c r="S122" s="181"/>
      <c r="T122" s="182"/>
      <c r="U122" s="183"/>
      <c r="V122" s="119" t="str">
        <f>IF(P122="","",P122-S122)</f>
        <v/>
      </c>
      <c r="W122" s="120"/>
      <c r="X122" s="120"/>
      <c r="Y122" s="156"/>
      <c r="Z122" s="148"/>
      <c r="AA122" s="148"/>
      <c r="AB122" s="148"/>
      <c r="AC122" s="149"/>
      <c r="AD122" s="836" t="s">
        <v>63</v>
      </c>
      <c r="AE122" s="837"/>
      <c r="AF122" s="838"/>
      <c r="AG122" s="842" t="str">
        <f>IF(AM122="","",AM122)</f>
        <v/>
      </c>
      <c r="AH122" s="843"/>
      <c r="AI122" s="844"/>
      <c r="AJ122" s="842" t="str">
        <f>IF(AM122="","",AM122)</f>
        <v/>
      </c>
      <c r="AK122" s="843"/>
      <c r="AL122" s="848"/>
      <c r="AM122" s="925" t="str">
        <f>IF(AM116="","",100-AM116)</f>
        <v/>
      </c>
      <c r="AN122" s="926"/>
      <c r="AO122" s="926"/>
      <c r="AP122" s="927"/>
      <c r="AQ122" s="921"/>
      <c r="AR122" s="922"/>
      <c r="AS122" s="917"/>
      <c r="AT122" s="918"/>
      <c r="BV122" s="20"/>
      <c r="BW122" s="20"/>
      <c r="BX122" s="20"/>
      <c r="BY122" s="20"/>
      <c r="BZ122" s="20"/>
      <c r="CA122" s="20"/>
      <c r="CB122" s="20"/>
      <c r="CC122" s="20"/>
      <c r="CD122" s="20"/>
      <c r="CE122" s="20"/>
      <c r="CF122" s="20"/>
      <c r="CG122" s="20"/>
      <c r="CH122" s="20"/>
      <c r="CI122" s="20"/>
      <c r="CJ122" s="20"/>
      <c r="CK122" s="20"/>
    </row>
    <row r="123" spans="1:89" s="34" customFormat="1" ht="14.25" customHeight="1" x14ac:dyDescent="0.25">
      <c r="A123" s="20"/>
      <c r="B123" s="20"/>
      <c r="C123" s="164"/>
      <c r="D123" s="165"/>
      <c r="E123" s="165"/>
      <c r="F123" s="165"/>
      <c r="G123" s="165"/>
      <c r="H123" s="166"/>
      <c r="I123" s="137"/>
      <c r="J123" s="138"/>
      <c r="K123" s="138"/>
      <c r="L123" s="139"/>
      <c r="M123" s="143"/>
      <c r="N123" s="144"/>
      <c r="O123" s="145"/>
      <c r="P123" s="143"/>
      <c r="Q123" s="144"/>
      <c r="R123" s="145"/>
      <c r="S123" s="184"/>
      <c r="T123" s="185"/>
      <c r="U123" s="186"/>
      <c r="V123" s="121"/>
      <c r="W123" s="122"/>
      <c r="X123" s="122"/>
      <c r="Y123" s="157"/>
      <c r="Z123" s="150"/>
      <c r="AA123" s="150"/>
      <c r="AB123" s="150"/>
      <c r="AC123" s="151"/>
      <c r="AD123" s="839"/>
      <c r="AE123" s="840"/>
      <c r="AF123" s="841"/>
      <c r="AG123" s="845"/>
      <c r="AH123" s="846"/>
      <c r="AI123" s="847"/>
      <c r="AJ123" s="845"/>
      <c r="AK123" s="846"/>
      <c r="AL123" s="849"/>
      <c r="AM123" s="928"/>
      <c r="AN123" s="929"/>
      <c r="AO123" s="929"/>
      <c r="AP123" s="930"/>
      <c r="AQ123" s="923"/>
      <c r="AR123" s="924"/>
      <c r="AS123" s="919"/>
      <c r="AT123" s="920"/>
      <c r="BV123" s="20"/>
      <c r="BW123" s="20"/>
      <c r="BX123" s="20"/>
      <c r="BY123" s="20"/>
      <c r="BZ123" s="20"/>
      <c r="CA123" s="20"/>
      <c r="CB123" s="20"/>
      <c r="CC123" s="20"/>
      <c r="CD123" s="20"/>
      <c r="CE123" s="20"/>
      <c r="CF123" s="20"/>
      <c r="CG123" s="20"/>
      <c r="CH123" s="20"/>
      <c r="CI123" s="20"/>
      <c r="CJ123" s="20"/>
      <c r="CK123" s="20"/>
    </row>
    <row r="124" spans="1:89" s="67" customFormat="1" ht="14.25" customHeight="1" x14ac:dyDescent="0.25">
      <c r="C124" s="158" t="s">
        <v>107</v>
      </c>
      <c r="D124" s="159"/>
      <c r="E124" s="159"/>
      <c r="F124" s="159"/>
      <c r="G124" s="159"/>
      <c r="H124" s="160"/>
      <c r="I124" s="134"/>
      <c r="J124" s="135"/>
      <c r="K124" s="135"/>
      <c r="L124" s="136"/>
      <c r="M124" s="140" t="str">
        <f>IF(OR($Z$101="",I124=""),"",(I124/$Z$101)*100)</f>
        <v/>
      </c>
      <c r="N124" s="141"/>
      <c r="O124" s="142"/>
      <c r="P124" s="140" t="str">
        <f>IF(M124="","",100-M124)</f>
        <v/>
      </c>
      <c r="Q124" s="141"/>
      <c r="R124" s="142"/>
      <c r="S124" s="181"/>
      <c r="T124" s="182"/>
      <c r="U124" s="183"/>
      <c r="V124" s="119" t="str">
        <f>IF(P124="","",P124-S124)</f>
        <v/>
      </c>
      <c r="W124" s="120"/>
      <c r="X124" s="120"/>
      <c r="Y124" s="156"/>
      <c r="Z124" s="148"/>
      <c r="AA124" s="148"/>
      <c r="AB124" s="148"/>
      <c r="AC124" s="149"/>
      <c r="AD124" s="836" t="s">
        <v>57</v>
      </c>
      <c r="AE124" s="837"/>
      <c r="AF124" s="838"/>
      <c r="AG124" s="842" t="str">
        <f>IF(AM124="","",AM124)</f>
        <v/>
      </c>
      <c r="AH124" s="843"/>
      <c r="AI124" s="844"/>
      <c r="AJ124" s="842" t="str">
        <f>IF(AM124="","",AM124)</f>
        <v/>
      </c>
      <c r="AK124" s="843"/>
      <c r="AL124" s="848"/>
      <c r="AM124" s="925" t="str">
        <f>IF(V134="","",V134)</f>
        <v/>
      </c>
      <c r="AN124" s="926"/>
      <c r="AO124" s="926"/>
      <c r="AP124" s="927"/>
      <c r="AQ124" s="921"/>
      <c r="AR124" s="922"/>
      <c r="AS124" s="917"/>
      <c r="AT124" s="918"/>
      <c r="BH124" s="36"/>
    </row>
    <row r="125" spans="1:89" s="5" customFormat="1" ht="14.25" customHeight="1" x14ac:dyDescent="0.25">
      <c r="A125" s="20"/>
      <c r="B125" s="20"/>
      <c r="C125" s="161"/>
      <c r="D125" s="162"/>
      <c r="E125" s="162"/>
      <c r="F125" s="162"/>
      <c r="G125" s="162"/>
      <c r="H125" s="163"/>
      <c r="I125" s="137"/>
      <c r="J125" s="138"/>
      <c r="K125" s="138"/>
      <c r="L125" s="139"/>
      <c r="M125" s="143"/>
      <c r="N125" s="144"/>
      <c r="O125" s="145"/>
      <c r="P125" s="143"/>
      <c r="Q125" s="144"/>
      <c r="R125" s="145"/>
      <c r="S125" s="184"/>
      <c r="T125" s="185"/>
      <c r="U125" s="186"/>
      <c r="V125" s="121"/>
      <c r="W125" s="122"/>
      <c r="X125" s="122"/>
      <c r="Y125" s="157"/>
      <c r="Z125" s="150"/>
      <c r="AA125" s="150"/>
      <c r="AB125" s="150"/>
      <c r="AC125" s="151"/>
      <c r="AD125" s="839"/>
      <c r="AE125" s="840"/>
      <c r="AF125" s="841"/>
      <c r="AG125" s="845"/>
      <c r="AH125" s="846"/>
      <c r="AI125" s="847"/>
      <c r="AJ125" s="845"/>
      <c r="AK125" s="846"/>
      <c r="AL125" s="849"/>
      <c r="AM125" s="928"/>
      <c r="AN125" s="929"/>
      <c r="AO125" s="929"/>
      <c r="AP125" s="930"/>
      <c r="AQ125" s="923"/>
      <c r="AR125" s="924"/>
      <c r="AS125" s="919"/>
      <c r="AT125" s="920"/>
      <c r="BH125" s="20"/>
      <c r="BV125" s="20"/>
      <c r="BW125" s="20"/>
      <c r="BX125" s="20"/>
      <c r="BY125" s="20"/>
      <c r="BZ125" s="20"/>
      <c r="CA125" s="20"/>
      <c r="CB125" s="20"/>
      <c r="CC125" s="20"/>
      <c r="CD125" s="20"/>
      <c r="CE125" s="20"/>
      <c r="CF125" s="20"/>
      <c r="CG125" s="20"/>
      <c r="CH125" s="20"/>
      <c r="CI125" s="20"/>
      <c r="CJ125" s="20"/>
      <c r="CK125" s="20"/>
    </row>
    <row r="126" spans="1:89" s="34" customFormat="1" ht="14.25" customHeight="1" x14ac:dyDescent="0.25">
      <c r="A126" s="20"/>
      <c r="B126" s="20"/>
      <c r="C126" s="158" t="s">
        <v>108</v>
      </c>
      <c r="D126" s="159"/>
      <c r="E126" s="159"/>
      <c r="F126" s="159"/>
      <c r="G126" s="159"/>
      <c r="H126" s="160"/>
      <c r="I126" s="134"/>
      <c r="J126" s="135"/>
      <c r="K126" s="135"/>
      <c r="L126" s="136"/>
      <c r="M126" s="140" t="str">
        <f>IF(OR($Z$101="",I126=""),"",(I126/$Z$101)*100)</f>
        <v/>
      </c>
      <c r="N126" s="141"/>
      <c r="O126" s="142"/>
      <c r="P126" s="140" t="str">
        <f>IF(M126="","",100-M126)</f>
        <v/>
      </c>
      <c r="Q126" s="141"/>
      <c r="R126" s="142"/>
      <c r="S126" s="181"/>
      <c r="T126" s="182"/>
      <c r="U126" s="183"/>
      <c r="V126" s="119" t="str">
        <f>IF(P126="","",P126-S126)</f>
        <v/>
      </c>
      <c r="W126" s="120"/>
      <c r="X126" s="120"/>
      <c r="Y126" s="156"/>
      <c r="Z126" s="148"/>
      <c r="AA126" s="148"/>
      <c r="AB126" s="148"/>
      <c r="AC126" s="149"/>
      <c r="AD126" s="836" t="s">
        <v>59</v>
      </c>
      <c r="AE126" s="837"/>
      <c r="AF126" s="838"/>
      <c r="AG126" s="842" t="str">
        <f>IF(OR(AG120="",AG122="",AG124=""),"",(AG120*4870)/(AG122*AG124))</f>
        <v/>
      </c>
      <c r="AH126" s="843"/>
      <c r="AI126" s="844"/>
      <c r="AJ126" s="842" t="str">
        <f>IF(OR(AJ120="",AJ122="",AJ124=""),"",(AJ120*4870)/(AJ122*AJ124))</f>
        <v/>
      </c>
      <c r="AK126" s="843"/>
      <c r="AL126" s="848"/>
      <c r="AM126" s="850" t="str">
        <f>IF(OR(AM120="",AM122="",AM124=""),"",(AM120*4870)/(AM122*AM124))</f>
        <v/>
      </c>
      <c r="AN126" s="851"/>
      <c r="AO126" s="851"/>
      <c r="AP126" s="852"/>
      <c r="AQ126" s="921"/>
      <c r="AR126" s="922"/>
      <c r="AS126" s="917"/>
      <c r="AT126" s="918"/>
      <c r="BH126" s="20"/>
      <c r="BV126" s="20"/>
      <c r="BW126" s="20"/>
      <c r="BX126" s="20"/>
      <c r="BY126" s="20"/>
      <c r="BZ126" s="20"/>
      <c r="CA126" s="20"/>
      <c r="CB126" s="20"/>
      <c r="CC126" s="20"/>
      <c r="CD126" s="20"/>
      <c r="CE126" s="20"/>
      <c r="CF126" s="20"/>
      <c r="CG126" s="20"/>
      <c r="CH126" s="20"/>
      <c r="CI126" s="20"/>
      <c r="CJ126" s="20"/>
      <c r="CK126" s="20"/>
    </row>
    <row r="127" spans="1:89" s="30" customFormat="1" ht="14.25" customHeight="1" x14ac:dyDescent="0.25">
      <c r="A127" s="5"/>
      <c r="B127" s="5"/>
      <c r="C127" s="161"/>
      <c r="D127" s="162"/>
      <c r="E127" s="162"/>
      <c r="F127" s="162"/>
      <c r="G127" s="162"/>
      <c r="H127" s="163"/>
      <c r="I127" s="137"/>
      <c r="J127" s="138"/>
      <c r="K127" s="138"/>
      <c r="L127" s="139"/>
      <c r="M127" s="143"/>
      <c r="N127" s="144"/>
      <c r="O127" s="145"/>
      <c r="P127" s="143"/>
      <c r="Q127" s="144"/>
      <c r="R127" s="145"/>
      <c r="S127" s="184"/>
      <c r="T127" s="185"/>
      <c r="U127" s="186"/>
      <c r="V127" s="121"/>
      <c r="W127" s="122"/>
      <c r="X127" s="122"/>
      <c r="Y127" s="157"/>
      <c r="Z127" s="150"/>
      <c r="AA127" s="150"/>
      <c r="AB127" s="150"/>
      <c r="AC127" s="151"/>
      <c r="AD127" s="839"/>
      <c r="AE127" s="840"/>
      <c r="AF127" s="841"/>
      <c r="AG127" s="845"/>
      <c r="AH127" s="846"/>
      <c r="AI127" s="847"/>
      <c r="AJ127" s="845"/>
      <c r="AK127" s="846"/>
      <c r="AL127" s="849"/>
      <c r="AM127" s="853"/>
      <c r="AN127" s="854"/>
      <c r="AO127" s="854"/>
      <c r="AP127" s="855"/>
      <c r="AQ127" s="923"/>
      <c r="AR127" s="924"/>
      <c r="AS127" s="919"/>
      <c r="AT127" s="920"/>
      <c r="BH127" s="60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</row>
    <row r="128" spans="1:89" s="30" customFormat="1" ht="14.25" customHeight="1" x14ac:dyDescent="0.25">
      <c r="A128" s="34"/>
      <c r="B128" s="34"/>
      <c r="C128" s="158" t="s">
        <v>109</v>
      </c>
      <c r="D128" s="159"/>
      <c r="E128" s="159"/>
      <c r="F128" s="159"/>
      <c r="G128" s="159"/>
      <c r="H128" s="160"/>
      <c r="I128" s="134"/>
      <c r="J128" s="135"/>
      <c r="K128" s="135"/>
      <c r="L128" s="136"/>
      <c r="M128" s="140" t="str">
        <f>IF(OR($Z$101="",I128=""),"",(I128/$Z$101)*100)</f>
        <v/>
      </c>
      <c r="N128" s="141"/>
      <c r="O128" s="142"/>
      <c r="P128" s="140" t="str">
        <f>IF(M128="","",100-M128)</f>
        <v/>
      </c>
      <c r="Q128" s="141"/>
      <c r="R128" s="142"/>
      <c r="S128" s="181"/>
      <c r="T128" s="182"/>
      <c r="U128" s="183"/>
      <c r="V128" s="119" t="str">
        <f>IF(P128="","",P128-S128)</f>
        <v/>
      </c>
      <c r="W128" s="120"/>
      <c r="X128" s="120"/>
      <c r="Y128" s="156"/>
      <c r="Z128" s="148"/>
      <c r="AA128" s="148"/>
      <c r="AB128" s="148"/>
      <c r="AC128" s="149"/>
      <c r="AD128" s="836" t="s">
        <v>73</v>
      </c>
      <c r="AE128" s="837"/>
      <c r="AF128" s="838"/>
      <c r="AG128" s="842" t="str">
        <f>IF(OR(AG108="",AG110=""),"",100-((100*AG110)/AG108))</f>
        <v/>
      </c>
      <c r="AH128" s="843"/>
      <c r="AI128" s="844"/>
      <c r="AJ128" s="842" t="str">
        <f>IF(OR(AJ108="",AJ110=""),"",100-((100*AJ110)/AJ108))</f>
        <v/>
      </c>
      <c r="AK128" s="843"/>
      <c r="AL128" s="848"/>
      <c r="AM128" s="850" t="str">
        <f>IF(OR(AM108="",AM110=""),"",100-((100*AM110)/AM108))</f>
        <v/>
      </c>
      <c r="AN128" s="851"/>
      <c r="AO128" s="851"/>
      <c r="AP128" s="852"/>
      <c r="AQ128" s="969"/>
      <c r="AR128" s="970"/>
      <c r="AS128" s="973"/>
      <c r="AT128" s="974"/>
      <c r="BH128" s="60"/>
      <c r="BT128" s="34"/>
      <c r="BU128" s="34"/>
      <c r="BV128" s="34"/>
      <c r="BW128" s="34"/>
      <c r="BX128" s="34"/>
      <c r="BY128" s="34"/>
      <c r="BZ128" s="34"/>
      <c r="CA128" s="34"/>
      <c r="CB128" s="34"/>
      <c r="CC128" s="34"/>
      <c r="CD128" s="34"/>
      <c r="CE128" s="34"/>
      <c r="CF128" s="34"/>
      <c r="CG128" s="34"/>
      <c r="CH128" s="34"/>
      <c r="CI128" s="34"/>
      <c r="CJ128" s="34"/>
      <c r="CK128" s="34"/>
    </row>
    <row r="129" spans="1:89" s="30" customFormat="1" ht="14.25" customHeight="1" x14ac:dyDescent="0.25">
      <c r="A129" s="34"/>
      <c r="B129" s="34"/>
      <c r="C129" s="161"/>
      <c r="D129" s="162"/>
      <c r="E129" s="162"/>
      <c r="F129" s="162"/>
      <c r="G129" s="162"/>
      <c r="H129" s="163"/>
      <c r="I129" s="137"/>
      <c r="J129" s="138"/>
      <c r="K129" s="138"/>
      <c r="L129" s="139"/>
      <c r="M129" s="143"/>
      <c r="N129" s="144"/>
      <c r="O129" s="145"/>
      <c r="P129" s="143"/>
      <c r="Q129" s="144"/>
      <c r="R129" s="145"/>
      <c r="S129" s="184"/>
      <c r="T129" s="185"/>
      <c r="U129" s="186"/>
      <c r="V129" s="121"/>
      <c r="W129" s="122"/>
      <c r="X129" s="122"/>
      <c r="Y129" s="157"/>
      <c r="Z129" s="150"/>
      <c r="AA129" s="150"/>
      <c r="AB129" s="150"/>
      <c r="AC129" s="151"/>
      <c r="AD129" s="839"/>
      <c r="AE129" s="840"/>
      <c r="AF129" s="841"/>
      <c r="AG129" s="845"/>
      <c r="AH129" s="846"/>
      <c r="AI129" s="847"/>
      <c r="AJ129" s="845"/>
      <c r="AK129" s="846"/>
      <c r="AL129" s="849"/>
      <c r="AM129" s="853"/>
      <c r="AN129" s="854"/>
      <c r="AO129" s="854"/>
      <c r="AP129" s="855"/>
      <c r="AQ129" s="971"/>
      <c r="AR129" s="972"/>
      <c r="AS129" s="975"/>
      <c r="AT129" s="976"/>
      <c r="BH129" s="60"/>
      <c r="BT129" s="34"/>
      <c r="BU129" s="34"/>
      <c r="BV129" s="34"/>
      <c r="BW129" s="34"/>
      <c r="BX129" s="34"/>
      <c r="BY129" s="34"/>
      <c r="BZ129" s="34"/>
      <c r="CA129" s="34"/>
      <c r="CB129" s="34"/>
      <c r="CC129" s="34"/>
      <c r="CD129" s="34"/>
      <c r="CE129" s="34"/>
      <c r="CF129" s="34"/>
      <c r="CG129" s="34"/>
      <c r="CH129" s="34"/>
      <c r="CI129" s="34"/>
      <c r="CJ129" s="34"/>
      <c r="CK129" s="34"/>
    </row>
    <row r="130" spans="1:89" s="30" customFormat="1" ht="14.25" customHeight="1" x14ac:dyDescent="0.25">
      <c r="A130" s="34"/>
      <c r="B130" s="5"/>
      <c r="C130" s="158" t="s">
        <v>110</v>
      </c>
      <c r="D130" s="159"/>
      <c r="E130" s="159"/>
      <c r="F130" s="159"/>
      <c r="G130" s="159"/>
      <c r="H130" s="160"/>
      <c r="I130" s="134"/>
      <c r="J130" s="135"/>
      <c r="K130" s="135"/>
      <c r="L130" s="136"/>
      <c r="M130" s="140" t="str">
        <f>IF(OR($Z$101="",I130=""),"",(I130/$Z$101)*100)</f>
        <v/>
      </c>
      <c r="N130" s="141"/>
      <c r="O130" s="142"/>
      <c r="P130" s="140" t="str">
        <f>IF(M130="","",100-M130)</f>
        <v/>
      </c>
      <c r="Q130" s="141"/>
      <c r="R130" s="142"/>
      <c r="S130" s="181"/>
      <c r="T130" s="182"/>
      <c r="U130" s="183"/>
      <c r="V130" s="119" t="str">
        <f>IF(P130="","",P130-S130)</f>
        <v/>
      </c>
      <c r="W130" s="120"/>
      <c r="X130" s="120"/>
      <c r="Y130" s="156"/>
      <c r="Z130" s="148"/>
      <c r="AA130" s="148"/>
      <c r="AB130" s="148"/>
      <c r="AC130" s="149"/>
      <c r="AD130" s="836" t="s">
        <v>61</v>
      </c>
      <c r="AE130" s="837"/>
      <c r="AF130" s="838"/>
      <c r="AG130" s="842" t="str">
        <f>IF(OR(AG110="",AG106="",AG122=""),"",100-((AG110*AG122)/AG106))</f>
        <v/>
      </c>
      <c r="AH130" s="843"/>
      <c r="AI130" s="844"/>
      <c r="AJ130" s="842" t="str">
        <f>IF(OR(AJ110="",AJ106="",AJ122=""),"",100-((AJ110*AJ122)/AJ106))</f>
        <v/>
      </c>
      <c r="AK130" s="843"/>
      <c r="AL130" s="848"/>
      <c r="AM130" s="850" t="str">
        <f>IF(OR(AM110="",AM106="",AM122=""),"",100-((AM110*AM122)/AM106))</f>
        <v/>
      </c>
      <c r="AN130" s="851"/>
      <c r="AO130" s="851"/>
      <c r="AP130" s="852"/>
      <c r="AQ130" s="969"/>
      <c r="AR130" s="970"/>
      <c r="AS130" s="973"/>
      <c r="AT130" s="974"/>
      <c r="BH130" s="60"/>
      <c r="BT130" s="5"/>
      <c r="BU130" s="34"/>
      <c r="BV130" s="34"/>
      <c r="BW130" s="34"/>
      <c r="BX130" s="34"/>
      <c r="BY130" s="34"/>
      <c r="BZ130" s="34"/>
      <c r="CA130" s="34"/>
      <c r="CB130" s="34"/>
      <c r="CC130" s="34"/>
      <c r="CD130" s="34"/>
      <c r="CE130" s="34"/>
      <c r="CF130" s="34"/>
      <c r="CG130" s="34"/>
      <c r="CH130" s="34"/>
      <c r="CI130" s="34"/>
      <c r="CJ130" s="34"/>
      <c r="CK130" s="34"/>
    </row>
    <row r="131" spans="1:89" s="30" customFormat="1" ht="14.25" customHeight="1" x14ac:dyDescent="0.25">
      <c r="A131" s="34"/>
      <c r="B131" s="5"/>
      <c r="C131" s="161"/>
      <c r="D131" s="162"/>
      <c r="E131" s="162"/>
      <c r="F131" s="162"/>
      <c r="G131" s="162"/>
      <c r="H131" s="163"/>
      <c r="I131" s="137"/>
      <c r="J131" s="138"/>
      <c r="K131" s="138"/>
      <c r="L131" s="139"/>
      <c r="M131" s="143"/>
      <c r="N131" s="144"/>
      <c r="O131" s="145"/>
      <c r="P131" s="143"/>
      <c r="Q131" s="144"/>
      <c r="R131" s="145"/>
      <c r="S131" s="184"/>
      <c r="T131" s="185"/>
      <c r="U131" s="186"/>
      <c r="V131" s="121"/>
      <c r="W131" s="122"/>
      <c r="X131" s="122"/>
      <c r="Y131" s="157"/>
      <c r="Z131" s="150"/>
      <c r="AA131" s="150"/>
      <c r="AB131" s="150"/>
      <c r="AC131" s="151"/>
      <c r="AD131" s="839"/>
      <c r="AE131" s="840"/>
      <c r="AF131" s="841"/>
      <c r="AG131" s="845"/>
      <c r="AH131" s="846"/>
      <c r="AI131" s="847"/>
      <c r="AJ131" s="845"/>
      <c r="AK131" s="846"/>
      <c r="AL131" s="849"/>
      <c r="AM131" s="853"/>
      <c r="AN131" s="854"/>
      <c r="AO131" s="854"/>
      <c r="AP131" s="855"/>
      <c r="AQ131" s="971"/>
      <c r="AR131" s="972"/>
      <c r="AS131" s="975"/>
      <c r="AT131" s="976"/>
      <c r="BH131" s="60"/>
      <c r="BT131" s="5"/>
      <c r="BU131" s="34"/>
      <c r="BV131" s="34"/>
      <c r="BW131" s="34"/>
      <c r="BX131" s="34"/>
      <c r="BY131" s="34"/>
      <c r="BZ131" s="34"/>
      <c r="CA131" s="34"/>
      <c r="CB131" s="34"/>
      <c r="CC131" s="34"/>
      <c r="CD131" s="34"/>
      <c r="CE131" s="34"/>
      <c r="CF131" s="34"/>
      <c r="CG131" s="34"/>
      <c r="CH131" s="34"/>
      <c r="CI131" s="34"/>
      <c r="CJ131" s="34"/>
      <c r="CK131" s="34"/>
    </row>
    <row r="132" spans="1:89" s="30" customFormat="1" ht="14.25" customHeight="1" x14ac:dyDescent="0.25">
      <c r="A132" s="5"/>
      <c r="B132" s="34"/>
      <c r="C132" s="158" t="s">
        <v>111</v>
      </c>
      <c r="D132" s="159"/>
      <c r="E132" s="159"/>
      <c r="F132" s="159"/>
      <c r="G132" s="159"/>
      <c r="H132" s="160"/>
      <c r="I132" s="134"/>
      <c r="J132" s="135"/>
      <c r="K132" s="135"/>
      <c r="L132" s="136"/>
      <c r="M132" s="140" t="str">
        <f>IF(OR($Z$101="",I132=""),"",(I132/$Z$101)*100)</f>
        <v/>
      </c>
      <c r="N132" s="141"/>
      <c r="O132" s="142"/>
      <c r="P132" s="140" t="str">
        <f>IF(M132="","",100-M132)</f>
        <v/>
      </c>
      <c r="Q132" s="141"/>
      <c r="R132" s="142"/>
      <c r="S132" s="134"/>
      <c r="T132" s="135"/>
      <c r="U132" s="136"/>
      <c r="V132" s="167" t="str">
        <f>IF(P132="","",P132-S132)</f>
        <v/>
      </c>
      <c r="W132" s="168"/>
      <c r="X132" s="168"/>
      <c r="Y132" s="156"/>
      <c r="Z132" s="148"/>
      <c r="AA132" s="148"/>
      <c r="AB132" s="148"/>
      <c r="AC132" s="149"/>
      <c r="AD132" s="836" t="s">
        <v>64</v>
      </c>
      <c r="AE132" s="837"/>
      <c r="AF132" s="838"/>
      <c r="AG132" s="842" t="str">
        <f>IF(OR(AG128="",AG130=""),"",100*((AG130-AG128)/AG130))</f>
        <v/>
      </c>
      <c r="AH132" s="843"/>
      <c r="AI132" s="844"/>
      <c r="AJ132" s="842" t="str">
        <f>IF(OR(AJ128="",AJ130=""),"",100*((AJ130-AJ128)/AJ130))</f>
        <v/>
      </c>
      <c r="AK132" s="843"/>
      <c r="AL132" s="848"/>
      <c r="AM132" s="925" t="str">
        <f>IF(OR(AM128="",AM130=""),"",100*((AM130-AM128)/AM130))</f>
        <v/>
      </c>
      <c r="AN132" s="926"/>
      <c r="AO132" s="926"/>
      <c r="AP132" s="927"/>
      <c r="AQ132" s="969"/>
      <c r="AR132" s="970"/>
      <c r="AS132" s="973"/>
      <c r="AT132" s="974"/>
      <c r="BH132" s="60"/>
      <c r="BT132" s="34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</row>
    <row r="133" spans="1:89" s="30" customFormat="1" ht="14.25" customHeight="1" x14ac:dyDescent="0.25">
      <c r="A133" s="5"/>
      <c r="C133" s="161"/>
      <c r="D133" s="162"/>
      <c r="E133" s="162"/>
      <c r="F133" s="162"/>
      <c r="G133" s="162"/>
      <c r="H133" s="163"/>
      <c r="I133" s="137"/>
      <c r="J133" s="138"/>
      <c r="K133" s="138"/>
      <c r="L133" s="139"/>
      <c r="M133" s="143"/>
      <c r="N133" s="144"/>
      <c r="O133" s="145"/>
      <c r="P133" s="143"/>
      <c r="Q133" s="144"/>
      <c r="R133" s="145"/>
      <c r="S133" s="137"/>
      <c r="T133" s="138"/>
      <c r="U133" s="139"/>
      <c r="V133" s="169"/>
      <c r="W133" s="170"/>
      <c r="X133" s="170"/>
      <c r="Y133" s="157"/>
      <c r="Z133" s="150"/>
      <c r="AA133" s="150"/>
      <c r="AB133" s="150"/>
      <c r="AC133" s="151"/>
      <c r="AD133" s="839"/>
      <c r="AE133" s="840"/>
      <c r="AF133" s="841"/>
      <c r="AG133" s="845"/>
      <c r="AH133" s="846"/>
      <c r="AI133" s="847"/>
      <c r="AJ133" s="845"/>
      <c r="AK133" s="846"/>
      <c r="AL133" s="849"/>
      <c r="AM133" s="928"/>
      <c r="AN133" s="929"/>
      <c r="AO133" s="929"/>
      <c r="AP133" s="930"/>
      <c r="AQ133" s="971"/>
      <c r="AR133" s="972"/>
      <c r="AS133" s="975"/>
      <c r="AT133" s="976"/>
      <c r="BH133" s="60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</row>
    <row r="134" spans="1:89" s="30" customFormat="1" ht="14.25" customHeight="1" x14ac:dyDescent="0.25">
      <c r="A134" s="5"/>
      <c r="C134" s="158" t="s">
        <v>112</v>
      </c>
      <c r="D134" s="159"/>
      <c r="E134" s="159"/>
      <c r="F134" s="159"/>
      <c r="G134" s="159"/>
      <c r="H134" s="160"/>
      <c r="I134" s="134"/>
      <c r="J134" s="135"/>
      <c r="K134" s="135"/>
      <c r="L134" s="136"/>
      <c r="M134" s="171" t="s">
        <v>113</v>
      </c>
      <c r="N134" s="173" t="s">
        <v>206</v>
      </c>
      <c r="O134" s="173"/>
      <c r="P134" s="173"/>
      <c r="Q134" s="173"/>
      <c r="R134" s="173"/>
      <c r="S134" s="173"/>
      <c r="T134" s="173"/>
      <c r="U134" s="173"/>
      <c r="V134" s="179" t="str">
        <f>IF(OR(V120="",V122="",V124="",V126="",V128="",V130="",V132=""),"",2+0.02*V120+0.04*V122+0.08*V124+0.14*V126+0.3*V128+0.6*V130+1.6*V132)</f>
        <v/>
      </c>
      <c r="W134" s="179"/>
      <c r="X134" s="179"/>
      <c r="Y134" s="175"/>
      <c r="Z134" s="175"/>
      <c r="AA134" s="175"/>
      <c r="AB134" s="175"/>
      <c r="AC134" s="176"/>
      <c r="AD134" s="836" t="s">
        <v>65</v>
      </c>
      <c r="AE134" s="837"/>
      <c r="AF134" s="838"/>
      <c r="AG134" s="842" t="str">
        <f>AM134</f>
        <v/>
      </c>
      <c r="AH134" s="843"/>
      <c r="AI134" s="844"/>
      <c r="AJ134" s="842" t="str">
        <f>AM134</f>
        <v/>
      </c>
      <c r="AK134" s="843"/>
      <c r="AL134" s="848"/>
      <c r="AM134" s="925" t="str">
        <f>IF(V132="","",V132)</f>
        <v/>
      </c>
      <c r="AN134" s="926"/>
      <c r="AO134" s="926"/>
      <c r="AP134" s="927"/>
      <c r="AQ134" s="969"/>
      <c r="AR134" s="970"/>
      <c r="AS134" s="973"/>
      <c r="AT134" s="974"/>
      <c r="BH134" s="60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</row>
    <row r="135" spans="1:89" s="30" customFormat="1" ht="14.25" customHeight="1" thickBot="1" x14ac:dyDescent="0.3">
      <c r="A135" s="34"/>
      <c r="C135" s="196"/>
      <c r="D135" s="197"/>
      <c r="E135" s="197"/>
      <c r="F135" s="197"/>
      <c r="G135" s="197"/>
      <c r="H135" s="198"/>
      <c r="I135" s="187"/>
      <c r="J135" s="188"/>
      <c r="K135" s="188"/>
      <c r="L135" s="189"/>
      <c r="M135" s="172"/>
      <c r="N135" s="174"/>
      <c r="O135" s="174"/>
      <c r="P135" s="174"/>
      <c r="Q135" s="174"/>
      <c r="R135" s="174"/>
      <c r="S135" s="174"/>
      <c r="T135" s="174"/>
      <c r="U135" s="174"/>
      <c r="V135" s="180"/>
      <c r="W135" s="180"/>
      <c r="X135" s="180"/>
      <c r="Y135" s="177"/>
      <c r="Z135" s="177"/>
      <c r="AA135" s="177"/>
      <c r="AB135" s="177"/>
      <c r="AC135" s="178"/>
      <c r="AD135" s="839"/>
      <c r="AE135" s="840"/>
      <c r="AF135" s="841"/>
      <c r="AG135" s="845"/>
      <c r="AH135" s="846"/>
      <c r="AI135" s="847"/>
      <c r="AJ135" s="845"/>
      <c r="AK135" s="846"/>
      <c r="AL135" s="849"/>
      <c r="AM135" s="928"/>
      <c r="AN135" s="929"/>
      <c r="AO135" s="929"/>
      <c r="AP135" s="930"/>
      <c r="AQ135" s="971"/>
      <c r="AR135" s="972"/>
      <c r="AS135" s="975"/>
      <c r="AT135" s="976"/>
      <c r="BH135" s="60"/>
      <c r="BU135" s="34"/>
      <c r="BV135" s="34"/>
      <c r="BW135" s="34"/>
      <c r="BX135" s="34"/>
      <c r="BY135" s="34"/>
      <c r="BZ135" s="34"/>
      <c r="CA135" s="34"/>
      <c r="CB135" s="34"/>
      <c r="CC135" s="34"/>
      <c r="CD135" s="34"/>
      <c r="CE135" s="34"/>
      <c r="CF135" s="34"/>
      <c r="CG135" s="34"/>
      <c r="CH135" s="34"/>
      <c r="CI135" s="34"/>
      <c r="CJ135" s="34"/>
      <c r="CK135" s="34"/>
    </row>
    <row r="136" spans="1:89" s="30" customFormat="1" ht="14.25" customHeight="1" x14ac:dyDescent="0.25">
      <c r="A136"/>
      <c r="B136"/>
      <c r="C136" s="977" t="s">
        <v>237</v>
      </c>
      <c r="D136" s="357"/>
      <c r="E136" s="357"/>
      <c r="F136" s="357"/>
      <c r="G136" s="357"/>
      <c r="H136" s="357"/>
      <c r="I136" s="357"/>
      <c r="J136" s="357"/>
      <c r="K136" s="357"/>
      <c r="L136" s="357"/>
      <c r="M136" s="357"/>
      <c r="N136" s="357"/>
      <c r="O136" s="357"/>
      <c r="P136" s="357"/>
      <c r="Q136" s="357"/>
      <c r="R136" s="660"/>
      <c r="S136" s="356" t="s">
        <v>25</v>
      </c>
      <c r="T136" s="357"/>
      <c r="U136" s="357"/>
      <c r="V136" s="357"/>
      <c r="W136" s="357"/>
      <c r="X136" s="660"/>
      <c r="Y136" s="356" t="s">
        <v>114</v>
      </c>
      <c r="Z136" s="357"/>
      <c r="AA136" s="357"/>
      <c r="AB136" s="357"/>
      <c r="AC136" s="978"/>
      <c r="AD136" s="837" t="s">
        <v>70</v>
      </c>
      <c r="AE136" s="837"/>
      <c r="AF136" s="838"/>
      <c r="AG136" s="842" t="str">
        <f>IF(OR(AG134="",AG120=""),"",AG134/AG120)</f>
        <v/>
      </c>
      <c r="AH136" s="843"/>
      <c r="AI136" s="844"/>
      <c r="AJ136" s="842" t="str">
        <f>IF(OR(AJ134="",AJ120=""),"",AJ134/AJ120)</f>
        <v/>
      </c>
      <c r="AK136" s="843"/>
      <c r="AL136" s="848"/>
      <c r="AM136" s="850" t="str">
        <f>IF(OR(AM134="",AM120=""),"",AM134/AM120)</f>
        <v/>
      </c>
      <c r="AN136" s="851"/>
      <c r="AO136" s="851"/>
      <c r="AP136" s="852"/>
      <c r="AQ136" s="957"/>
      <c r="AR136" s="958"/>
      <c r="AS136" s="953"/>
      <c r="AT136" s="954"/>
      <c r="AU136"/>
      <c r="AV136"/>
      <c r="AW136"/>
      <c r="AX136"/>
      <c r="AY136"/>
      <c r="AZ136"/>
      <c r="BA136"/>
    </row>
    <row r="137" spans="1:89" s="30" customFormat="1" ht="14.25" customHeight="1" thickBot="1" x14ac:dyDescent="0.3">
      <c r="A137"/>
      <c r="B137"/>
      <c r="C137" s="1026"/>
      <c r="D137" s="1027"/>
      <c r="E137" s="1027"/>
      <c r="F137" s="1027"/>
      <c r="G137" s="1027"/>
      <c r="H137" s="1027"/>
      <c r="I137" s="1027"/>
      <c r="J137" s="1027"/>
      <c r="K137" s="1027"/>
      <c r="L137" s="1027"/>
      <c r="M137" s="1027"/>
      <c r="N137" s="1027"/>
      <c r="O137" s="1027"/>
      <c r="P137" s="1027"/>
      <c r="Q137" s="1027"/>
      <c r="R137" s="1028"/>
      <c r="S137" s="1020"/>
      <c r="T137" s="1021"/>
      <c r="U137" s="1021"/>
      <c r="V137" s="1021"/>
      <c r="W137" s="1021"/>
      <c r="X137" s="1022"/>
      <c r="Y137" s="979"/>
      <c r="Z137" s="980"/>
      <c r="AA137" s="980"/>
      <c r="AB137" s="980"/>
      <c r="AC137" s="981"/>
      <c r="AD137" s="967"/>
      <c r="AE137" s="967"/>
      <c r="AF137" s="968"/>
      <c r="AG137" s="963"/>
      <c r="AH137" s="964"/>
      <c r="AI137" s="966"/>
      <c r="AJ137" s="963"/>
      <c r="AK137" s="964"/>
      <c r="AL137" s="965"/>
      <c r="AM137" s="961"/>
      <c r="AN137" s="180"/>
      <c r="AO137" s="180"/>
      <c r="AP137" s="962"/>
      <c r="AQ137" s="959"/>
      <c r="AR137" s="960"/>
      <c r="AS137" s="955"/>
      <c r="AT137" s="956"/>
      <c r="AU137"/>
      <c r="AV137"/>
      <c r="AW137"/>
      <c r="AX137"/>
      <c r="AY137"/>
      <c r="AZ137"/>
      <c r="BA137"/>
    </row>
    <row r="138" spans="1:89" s="39" customFormat="1" ht="14.25" customHeight="1" thickTop="1" thickBot="1" x14ac:dyDescent="0.3">
      <c r="A138"/>
      <c r="B138"/>
      <c r="C138" s="1029"/>
      <c r="D138" s="1030"/>
      <c r="E138" s="1030"/>
      <c r="F138" s="1030"/>
      <c r="G138" s="1030"/>
      <c r="H138" s="1030"/>
      <c r="I138" s="1030"/>
      <c r="J138" s="1030"/>
      <c r="K138" s="1030"/>
      <c r="L138" s="1030"/>
      <c r="M138" s="1030"/>
      <c r="N138" s="1030"/>
      <c r="O138" s="1030"/>
      <c r="P138" s="1030"/>
      <c r="Q138" s="1030"/>
      <c r="R138" s="1031"/>
      <c r="S138" s="1023"/>
      <c r="T138" s="1024"/>
      <c r="U138" s="1024"/>
      <c r="V138" s="1024"/>
      <c r="W138" s="1024"/>
      <c r="X138" s="1025"/>
      <c r="Y138" s="982"/>
      <c r="Z138" s="983"/>
      <c r="AA138" s="983"/>
      <c r="AB138" s="983"/>
      <c r="AC138" s="984"/>
      <c r="AD138" s="359" t="s">
        <v>219</v>
      </c>
      <c r="AE138" s="319"/>
      <c r="AF138" s="319"/>
      <c r="AG138" s="319"/>
      <c r="AH138" s="319"/>
      <c r="AI138" s="319"/>
      <c r="AJ138" s="319"/>
      <c r="AK138" s="320"/>
      <c r="AL138" s="318" t="s">
        <v>220</v>
      </c>
      <c r="AM138" s="319"/>
      <c r="AN138" s="319"/>
      <c r="AO138" s="319"/>
      <c r="AP138" s="320"/>
      <c r="AQ138" s="318" t="s">
        <v>222</v>
      </c>
      <c r="AR138" s="319"/>
      <c r="AS138" s="319"/>
      <c r="AT138" s="367"/>
      <c r="AU138"/>
      <c r="AV138"/>
      <c r="AW138"/>
      <c r="AX138"/>
      <c r="AY138"/>
      <c r="AZ138"/>
      <c r="BA138"/>
      <c r="BT138" s="30"/>
      <c r="BU138" s="30"/>
      <c r="BV138" s="30"/>
      <c r="BW138" s="30"/>
      <c r="BX138" s="30"/>
      <c r="BY138" s="30"/>
      <c r="BZ138" s="30"/>
      <c r="CA138" s="30"/>
      <c r="CB138" s="30"/>
      <c r="CC138" s="30"/>
      <c r="CD138" s="30"/>
      <c r="CE138" s="30"/>
      <c r="CF138" s="30"/>
      <c r="CG138" s="30"/>
      <c r="CH138" s="30"/>
      <c r="CI138" s="30"/>
      <c r="CJ138" s="30"/>
      <c r="CK138" s="30"/>
    </row>
    <row r="139" spans="1:89" s="40" customFormat="1" ht="14.25" customHeight="1" x14ac:dyDescent="0.25">
      <c r="A139"/>
      <c r="B139"/>
      <c r="C139" s="977" t="s">
        <v>236</v>
      </c>
      <c r="D139" s="357"/>
      <c r="E139" s="357"/>
      <c r="F139" s="357"/>
      <c r="G139" s="357"/>
      <c r="H139" s="357"/>
      <c r="I139" s="357"/>
      <c r="J139" s="357"/>
      <c r="K139" s="357"/>
      <c r="L139" s="357"/>
      <c r="M139" s="357"/>
      <c r="N139" s="357"/>
      <c r="O139" s="357"/>
      <c r="P139" s="357"/>
      <c r="Q139" s="357"/>
      <c r="R139" s="660"/>
      <c r="S139" s="356" t="s">
        <v>25</v>
      </c>
      <c r="T139" s="357"/>
      <c r="U139" s="357"/>
      <c r="V139" s="357"/>
      <c r="W139" s="357"/>
      <c r="X139" s="660"/>
      <c r="Y139" s="356" t="s">
        <v>114</v>
      </c>
      <c r="Z139" s="357"/>
      <c r="AA139" s="357"/>
      <c r="AB139" s="357"/>
      <c r="AC139" s="978"/>
      <c r="AD139" s="1042" t="str">
        <f>IF(AB73="","",AB73)</f>
        <v/>
      </c>
      <c r="AE139" s="1043"/>
      <c r="AF139" s="1043"/>
      <c r="AG139" s="1043"/>
      <c r="AH139" s="1043"/>
      <c r="AI139" s="1043"/>
      <c r="AJ139" s="1043"/>
      <c r="AK139" s="1043"/>
      <c r="AL139" s="1052" t="str">
        <f>IF(AL73="","",AL73)</f>
        <v/>
      </c>
      <c r="AM139" s="1053"/>
      <c r="AN139" s="1053"/>
      <c r="AO139" s="1053"/>
      <c r="AP139" s="1054"/>
      <c r="AQ139" s="1058" t="str">
        <f>IF(AQ73="","",AQ73)</f>
        <v/>
      </c>
      <c r="AR139" s="1053"/>
      <c r="AS139" s="1053"/>
      <c r="AT139" s="1059"/>
      <c r="AU139"/>
      <c r="AV139"/>
      <c r="AW139"/>
      <c r="AX139"/>
      <c r="AY139"/>
      <c r="AZ139"/>
      <c r="BA139"/>
      <c r="BT139" s="30"/>
      <c r="BU139" s="30"/>
      <c r="BV139" s="30"/>
      <c r="BW139" s="30"/>
      <c r="BX139" s="30"/>
      <c r="BY139" s="30"/>
      <c r="BZ139" s="30"/>
      <c r="CA139" s="30"/>
      <c r="CB139" s="30"/>
      <c r="CC139" s="30"/>
      <c r="CD139" s="30"/>
      <c r="CE139" s="30"/>
      <c r="CF139" s="30"/>
      <c r="CG139" s="30"/>
      <c r="CH139" s="30"/>
      <c r="CI139" s="30"/>
      <c r="CJ139" s="30"/>
      <c r="CK139" s="30"/>
    </row>
    <row r="140" spans="1:89" s="5" customFormat="1" ht="14.25" customHeight="1" x14ac:dyDescent="0.25">
      <c r="A140"/>
      <c r="B140"/>
      <c r="C140" s="1003"/>
      <c r="D140" s="1004"/>
      <c r="E140" s="1004"/>
      <c r="F140" s="1004"/>
      <c r="G140" s="1004"/>
      <c r="H140" s="1004"/>
      <c r="I140" s="1004"/>
      <c r="J140" s="1004"/>
      <c r="K140" s="1004"/>
      <c r="L140" s="1004"/>
      <c r="M140" s="1004"/>
      <c r="N140" s="1004"/>
      <c r="O140" s="1004"/>
      <c r="P140" s="1004"/>
      <c r="Q140" s="1004"/>
      <c r="R140" s="1005"/>
      <c r="S140" s="1008"/>
      <c r="T140" s="1009"/>
      <c r="U140" s="1009"/>
      <c r="V140" s="1009"/>
      <c r="W140" s="1009"/>
      <c r="X140" s="1010"/>
      <c r="Y140" s="1014"/>
      <c r="Z140" s="1015"/>
      <c r="AA140" s="1015"/>
      <c r="AB140" s="1015"/>
      <c r="AC140" s="1016"/>
      <c r="AD140" s="1044"/>
      <c r="AE140" s="1045"/>
      <c r="AF140" s="1045"/>
      <c r="AG140" s="1045"/>
      <c r="AH140" s="1045"/>
      <c r="AI140" s="1045"/>
      <c r="AJ140" s="1045"/>
      <c r="AK140" s="1045"/>
      <c r="AL140" s="1055"/>
      <c r="AM140" s="1056"/>
      <c r="AN140" s="1056"/>
      <c r="AO140" s="1056"/>
      <c r="AP140" s="1057"/>
      <c r="AQ140" s="1055"/>
      <c r="AR140" s="1056"/>
      <c r="AS140" s="1056"/>
      <c r="AT140" s="1060"/>
      <c r="AU140"/>
      <c r="AV140"/>
      <c r="AW140"/>
      <c r="AX140"/>
      <c r="AY140"/>
      <c r="AZ140"/>
      <c r="BA140"/>
      <c r="BT140" s="30"/>
      <c r="BU140" s="30"/>
      <c r="BV140" s="30"/>
      <c r="BW140" s="30"/>
      <c r="BX140" s="30"/>
      <c r="BY140" s="30"/>
      <c r="BZ140" s="30"/>
      <c r="CA140" s="30"/>
      <c r="CB140" s="30"/>
      <c r="CC140" s="30"/>
      <c r="CD140" s="30"/>
      <c r="CE140" s="30"/>
      <c r="CF140" s="30"/>
      <c r="CG140" s="30"/>
      <c r="CH140" s="30"/>
      <c r="CI140" s="30"/>
      <c r="CJ140" s="30"/>
      <c r="CK140" s="30"/>
    </row>
    <row r="141" spans="1:89" s="20" customFormat="1" ht="14.25" customHeight="1" thickBot="1" x14ac:dyDescent="0.3">
      <c r="A141"/>
      <c r="B141"/>
      <c r="C141" s="1006"/>
      <c r="D141" s="989"/>
      <c r="E141" s="989"/>
      <c r="F141" s="989"/>
      <c r="G141" s="989"/>
      <c r="H141" s="989"/>
      <c r="I141" s="989"/>
      <c r="J141" s="989"/>
      <c r="K141" s="989"/>
      <c r="L141" s="989"/>
      <c r="M141" s="989"/>
      <c r="N141" s="989"/>
      <c r="O141" s="989"/>
      <c r="P141" s="989"/>
      <c r="Q141" s="989"/>
      <c r="R141" s="1007"/>
      <c r="S141" s="1011"/>
      <c r="T141" s="1012"/>
      <c r="U141" s="1012"/>
      <c r="V141" s="1012"/>
      <c r="W141" s="1012"/>
      <c r="X141" s="1013"/>
      <c r="Y141" s="1017"/>
      <c r="Z141" s="1018"/>
      <c r="AA141" s="1018"/>
      <c r="AB141" s="1018"/>
      <c r="AC141" s="1019"/>
      <c r="AD141" s="1049" t="s">
        <v>75</v>
      </c>
      <c r="AE141" s="1050"/>
      <c r="AF141" s="1050"/>
      <c r="AG141" s="1050"/>
      <c r="AH141" s="1050"/>
      <c r="AI141" s="1050"/>
      <c r="AJ141" s="1051"/>
      <c r="AK141" s="1032" t="s">
        <v>76</v>
      </c>
      <c r="AL141" s="1032"/>
      <c r="AM141" s="1032"/>
      <c r="AN141" s="1032"/>
      <c r="AO141" s="1033"/>
      <c r="AP141" s="1034" t="s">
        <v>17</v>
      </c>
      <c r="AQ141" s="1034"/>
      <c r="AR141" s="1034"/>
      <c r="AS141" s="1034"/>
      <c r="AT141" s="1035"/>
      <c r="AU141"/>
      <c r="AV141"/>
      <c r="AW141"/>
      <c r="AX141"/>
      <c r="AY141"/>
      <c r="AZ141"/>
      <c r="BA141"/>
      <c r="BT141" s="30"/>
      <c r="BU141" s="30"/>
      <c r="BV141" s="30"/>
      <c r="BW141" s="30"/>
      <c r="BX141" s="30"/>
      <c r="BY141" s="30"/>
      <c r="BZ141" s="30"/>
      <c r="CA141" s="30"/>
      <c r="CB141" s="30"/>
      <c r="CC141" s="30"/>
      <c r="CD141" s="30"/>
      <c r="CE141" s="30"/>
      <c r="CF141" s="30"/>
      <c r="CG141" s="30"/>
      <c r="CH141" s="30"/>
      <c r="CI141" s="30"/>
      <c r="CJ141" s="30"/>
      <c r="CK141" s="30"/>
    </row>
    <row r="142" spans="1:89" s="20" customFormat="1" ht="14.25" customHeight="1" x14ac:dyDescent="0.25">
      <c r="A142"/>
      <c r="B142"/>
      <c r="C142" s="68" t="s">
        <v>221</v>
      </c>
      <c r="D142" s="69"/>
      <c r="E142" s="69"/>
      <c r="F142" s="69"/>
      <c r="G142" s="69"/>
      <c r="H142" s="69"/>
      <c r="I142" s="69"/>
      <c r="J142" s="69"/>
      <c r="K142" s="69"/>
      <c r="L142" s="69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70"/>
      <c r="AD142" s="1046" t="str">
        <f>IF(AB76="","",AB76)</f>
        <v/>
      </c>
      <c r="AE142" s="1047"/>
      <c r="AF142" s="1047"/>
      <c r="AG142" s="1047"/>
      <c r="AH142" s="1047"/>
      <c r="AI142" s="1047"/>
      <c r="AJ142" s="1048"/>
      <c r="AK142" s="1036" t="str">
        <f>IF(AM14="","",AM14)</f>
        <v/>
      </c>
      <c r="AL142" s="1037"/>
      <c r="AM142" s="1037"/>
      <c r="AN142" s="1037"/>
      <c r="AO142" s="1038"/>
      <c r="AP142" s="1039" t="str">
        <f>IF(AO12="","",AO12)</f>
        <v/>
      </c>
      <c r="AQ142" s="1040"/>
      <c r="AR142" s="1040"/>
      <c r="AS142" s="1040"/>
      <c r="AT142" s="1041"/>
      <c r="BT142" s="41"/>
      <c r="BU142" s="30"/>
      <c r="BV142" s="30"/>
      <c r="BW142" s="30"/>
      <c r="BX142" s="30"/>
      <c r="BY142" s="30"/>
      <c r="BZ142" s="30"/>
      <c r="CA142" s="30"/>
      <c r="CB142" s="30"/>
      <c r="CC142" s="30"/>
      <c r="CD142" s="30"/>
      <c r="CE142" s="30"/>
      <c r="CF142" s="30"/>
      <c r="CG142" s="30"/>
      <c r="CH142" s="30"/>
      <c r="CI142" s="30"/>
      <c r="CJ142" s="30"/>
      <c r="CK142" s="30"/>
    </row>
    <row r="143" spans="1:89" s="30" customFormat="1" ht="14.25" customHeight="1" thickBot="1" x14ac:dyDescent="0.3">
      <c r="A143"/>
      <c r="B143"/>
      <c r="C143" s="369"/>
      <c r="D143" s="370"/>
      <c r="E143" s="370"/>
      <c r="F143" s="370"/>
      <c r="G143" s="370"/>
      <c r="H143" s="370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  <c r="U143" s="370"/>
      <c r="V143" s="370"/>
      <c r="W143" s="370"/>
      <c r="X143" s="370"/>
      <c r="Y143" s="370"/>
      <c r="Z143" s="370"/>
      <c r="AA143" s="370"/>
      <c r="AB143" s="370"/>
      <c r="AC143" s="371"/>
      <c r="AD143" s="1047"/>
      <c r="AE143" s="1047"/>
      <c r="AF143" s="1047"/>
      <c r="AG143" s="1047"/>
      <c r="AH143" s="1047"/>
      <c r="AI143" s="1047"/>
      <c r="AJ143" s="1048"/>
      <c r="AK143" s="1036"/>
      <c r="AL143" s="1037"/>
      <c r="AM143" s="1037"/>
      <c r="AN143" s="1037"/>
      <c r="AO143" s="1038"/>
      <c r="AP143" s="1039"/>
      <c r="AQ143" s="1040"/>
      <c r="AR143" s="1040"/>
      <c r="AS143" s="1040"/>
      <c r="AT143" s="1041"/>
      <c r="AU143"/>
      <c r="AV143"/>
      <c r="BT143" s="39"/>
    </row>
    <row r="144" spans="1:89" s="30" customFormat="1" ht="14.25" customHeight="1" thickTop="1" x14ac:dyDescent="0.25">
      <c r="A144"/>
      <c r="B144"/>
      <c r="C144" s="369"/>
      <c r="D144" s="370"/>
      <c r="E144" s="370"/>
      <c r="F144" s="370"/>
      <c r="G144" s="370"/>
      <c r="H144" s="370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  <c r="U144" s="370"/>
      <c r="V144" s="370"/>
      <c r="W144" s="370"/>
      <c r="X144" s="370"/>
      <c r="Y144" s="370"/>
      <c r="Z144" s="370"/>
      <c r="AA144" s="370"/>
      <c r="AB144" s="370"/>
      <c r="AC144" s="371"/>
      <c r="AD144" s="994" t="s">
        <v>235</v>
      </c>
      <c r="AE144" s="995"/>
      <c r="AF144" s="995"/>
      <c r="AG144" s="995"/>
      <c r="AH144" s="995"/>
      <c r="AI144" s="995"/>
      <c r="AJ144" s="995"/>
      <c r="AK144" s="995"/>
      <c r="AL144" s="995"/>
      <c r="AM144" s="995"/>
      <c r="AN144" s="995"/>
      <c r="AO144" s="995"/>
      <c r="AP144" s="995"/>
      <c r="AQ144" s="995"/>
      <c r="AR144" s="995"/>
      <c r="AS144" s="995"/>
      <c r="AT144" s="996"/>
      <c r="AU144"/>
      <c r="AV144"/>
      <c r="BT144" s="39"/>
    </row>
    <row r="145" spans="1:89" s="20" customFormat="1" ht="14.25" customHeight="1" x14ac:dyDescent="0.25">
      <c r="A145"/>
      <c r="B145"/>
      <c r="C145" s="369"/>
      <c r="D145" s="370"/>
      <c r="E145" s="370"/>
      <c r="F145" s="370"/>
      <c r="G145" s="370"/>
      <c r="H145" s="370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  <c r="U145" s="370"/>
      <c r="V145" s="370"/>
      <c r="W145" s="370"/>
      <c r="X145" s="370"/>
      <c r="Y145" s="370"/>
      <c r="Z145" s="370"/>
      <c r="AA145" s="370"/>
      <c r="AB145" s="370"/>
      <c r="AC145" s="371"/>
      <c r="AD145" s="997"/>
      <c r="AE145" s="998"/>
      <c r="AF145" s="998"/>
      <c r="AG145" s="998"/>
      <c r="AH145" s="998"/>
      <c r="AI145" s="998"/>
      <c r="AJ145" s="998"/>
      <c r="AK145" s="998"/>
      <c r="AL145" s="998"/>
      <c r="AM145" s="998"/>
      <c r="AN145" s="998"/>
      <c r="AO145" s="998"/>
      <c r="AP145" s="998"/>
      <c r="AQ145" s="998"/>
      <c r="AR145" s="998"/>
      <c r="AS145" s="998"/>
      <c r="AT145" s="999"/>
      <c r="AU145"/>
      <c r="AV145"/>
      <c r="AW145"/>
      <c r="AX145"/>
      <c r="AY145"/>
      <c r="AZ145"/>
      <c r="BA145"/>
      <c r="BT145" s="5"/>
      <c r="BU145" s="30"/>
      <c r="BV145" s="30"/>
      <c r="BW145" s="30"/>
      <c r="BX145" s="30"/>
      <c r="BY145" s="30"/>
      <c r="BZ145" s="30"/>
      <c r="CA145" s="30"/>
      <c r="CB145" s="30"/>
      <c r="CC145" s="30"/>
      <c r="CD145" s="30"/>
      <c r="CE145" s="30"/>
      <c r="CF145" s="30"/>
      <c r="CG145" s="30"/>
      <c r="CH145" s="30"/>
      <c r="CI145" s="30"/>
      <c r="CJ145" s="30"/>
      <c r="CK145" s="30"/>
    </row>
    <row r="146" spans="1:89" s="6" customFormat="1" ht="14.25" customHeight="1" x14ac:dyDescent="0.25">
      <c r="A146"/>
      <c r="B146"/>
      <c r="C146" s="369"/>
      <c r="D146" s="370"/>
      <c r="E146" s="370"/>
      <c r="F146" s="370"/>
      <c r="G146" s="370"/>
      <c r="H146" s="370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  <c r="U146" s="370"/>
      <c r="V146" s="370"/>
      <c r="W146" s="370"/>
      <c r="X146" s="370"/>
      <c r="Y146" s="370"/>
      <c r="Z146" s="370"/>
      <c r="AA146" s="370"/>
      <c r="AB146" s="370"/>
      <c r="AC146" s="371"/>
      <c r="AD146" s="997"/>
      <c r="AE146" s="998"/>
      <c r="AF146" s="998"/>
      <c r="AG146" s="998"/>
      <c r="AH146" s="998"/>
      <c r="AI146" s="998"/>
      <c r="AJ146" s="998"/>
      <c r="AK146" s="998"/>
      <c r="AL146" s="998"/>
      <c r="AM146" s="998"/>
      <c r="AN146" s="998"/>
      <c r="AO146" s="998"/>
      <c r="AP146" s="998"/>
      <c r="AQ146" s="998"/>
      <c r="AR146" s="998"/>
      <c r="AS146" s="998"/>
      <c r="AT146" s="999"/>
      <c r="BT146" s="20"/>
      <c r="BU146" s="39"/>
      <c r="BV146" s="39"/>
      <c r="BW146" s="39"/>
      <c r="BX146" s="39"/>
      <c r="BY146" s="39"/>
      <c r="BZ146" s="39"/>
      <c r="CA146" s="39"/>
      <c r="CB146" s="39"/>
      <c r="CC146" s="39"/>
      <c r="CD146" s="39"/>
      <c r="CE146" s="39"/>
      <c r="CF146" s="39"/>
      <c r="CG146" s="39"/>
      <c r="CH146" s="39"/>
      <c r="CI146" s="39"/>
      <c r="CJ146" s="39"/>
      <c r="CK146" s="39"/>
    </row>
    <row r="147" spans="1:89" s="6" customFormat="1" ht="14.25" customHeight="1" x14ac:dyDescent="0.25">
      <c r="A147"/>
      <c r="B147"/>
      <c r="C147" s="369"/>
      <c r="D147" s="370"/>
      <c r="E147" s="370"/>
      <c r="F147" s="370"/>
      <c r="G147" s="370"/>
      <c r="H147" s="370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  <c r="U147" s="370"/>
      <c r="V147" s="370"/>
      <c r="W147" s="370"/>
      <c r="X147" s="370"/>
      <c r="Y147" s="370"/>
      <c r="Z147" s="370"/>
      <c r="AA147" s="370"/>
      <c r="AB147" s="370"/>
      <c r="AC147" s="371"/>
      <c r="AD147" s="997"/>
      <c r="AE147" s="998"/>
      <c r="AF147" s="998"/>
      <c r="AG147" s="998"/>
      <c r="AH147" s="998"/>
      <c r="AI147" s="998"/>
      <c r="AJ147" s="998"/>
      <c r="AK147" s="998"/>
      <c r="AL147" s="998"/>
      <c r="AM147" s="998"/>
      <c r="AN147" s="998"/>
      <c r="AO147" s="998"/>
      <c r="AP147" s="998"/>
      <c r="AQ147" s="998"/>
      <c r="AR147" s="998"/>
      <c r="AS147" s="998"/>
      <c r="AT147" s="999"/>
      <c r="BT147" s="20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</row>
    <row r="148" spans="1:89" s="5" customFormat="1" ht="14.25" customHeight="1" x14ac:dyDescent="0.25">
      <c r="A148"/>
      <c r="B148"/>
      <c r="C148" s="369"/>
      <c r="D148" s="370"/>
      <c r="E148" s="370"/>
      <c r="F148" s="370"/>
      <c r="G148" s="370"/>
      <c r="H148" s="370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  <c r="U148" s="370"/>
      <c r="V148" s="370"/>
      <c r="W148" s="370"/>
      <c r="X148" s="370"/>
      <c r="Y148" s="370"/>
      <c r="Z148" s="370"/>
      <c r="AA148" s="370"/>
      <c r="AB148" s="370"/>
      <c r="AC148" s="371"/>
      <c r="AD148" s="997"/>
      <c r="AE148" s="998"/>
      <c r="AF148" s="998"/>
      <c r="AG148" s="998"/>
      <c r="AH148" s="998"/>
      <c r="AI148" s="998"/>
      <c r="AJ148" s="998"/>
      <c r="AK148" s="998"/>
      <c r="AL148" s="998"/>
      <c r="AM148" s="998"/>
      <c r="AN148" s="998"/>
      <c r="AO148" s="998"/>
      <c r="AP148" s="998"/>
      <c r="AQ148" s="998"/>
      <c r="AR148" s="998"/>
      <c r="AS148" s="998"/>
      <c r="AT148" s="999"/>
      <c r="BT148" s="20"/>
      <c r="BU148" s="20"/>
      <c r="BV148" s="20"/>
      <c r="BW148" s="20"/>
      <c r="BX148" s="20"/>
      <c r="BY148" s="20"/>
      <c r="BZ148" s="20"/>
      <c r="CA148" s="20"/>
      <c r="CB148" s="20"/>
      <c r="CC148" s="20"/>
      <c r="CD148" s="20"/>
      <c r="CE148" s="20"/>
      <c r="CF148" s="20"/>
      <c r="CG148" s="20"/>
      <c r="CH148" s="20"/>
      <c r="CI148" s="20"/>
      <c r="CJ148" s="20"/>
      <c r="CK148" s="20"/>
    </row>
    <row r="149" spans="1:89" s="5" customFormat="1" ht="14.25" customHeight="1" x14ac:dyDescent="0.25">
      <c r="A149"/>
      <c r="B149"/>
      <c r="C149" s="369"/>
      <c r="D149" s="370"/>
      <c r="E149" s="370"/>
      <c r="F149" s="370"/>
      <c r="G149" s="370"/>
      <c r="H149" s="370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  <c r="U149" s="370"/>
      <c r="V149" s="370"/>
      <c r="W149" s="370"/>
      <c r="X149" s="370"/>
      <c r="Y149" s="370"/>
      <c r="Z149" s="370"/>
      <c r="AA149" s="370"/>
      <c r="AB149" s="370"/>
      <c r="AC149" s="371"/>
      <c r="AD149" s="997"/>
      <c r="AE149" s="998"/>
      <c r="AF149" s="998"/>
      <c r="AG149" s="998"/>
      <c r="AH149" s="998"/>
      <c r="AI149" s="998"/>
      <c r="AJ149" s="998"/>
      <c r="AK149" s="998"/>
      <c r="AL149" s="998"/>
      <c r="AM149" s="998"/>
      <c r="AN149" s="998"/>
      <c r="AO149" s="998"/>
      <c r="AP149" s="998"/>
      <c r="AQ149" s="998"/>
      <c r="AR149" s="998"/>
      <c r="AS149" s="998"/>
      <c r="AT149" s="999"/>
      <c r="AU149"/>
      <c r="AV149"/>
      <c r="AW149"/>
      <c r="AX149"/>
      <c r="AY149"/>
      <c r="AZ149"/>
      <c r="BA149"/>
      <c r="BT149" s="30"/>
      <c r="BU149" s="20"/>
      <c r="BV149" s="20"/>
      <c r="BW149" s="20"/>
      <c r="BX149" s="20"/>
      <c r="BY149" s="20"/>
      <c r="BZ149" s="20"/>
      <c r="CA149" s="20"/>
      <c r="CB149" s="20"/>
      <c r="CC149" s="20"/>
      <c r="CD149" s="20"/>
      <c r="CE149" s="20"/>
      <c r="CF149" s="20"/>
      <c r="CG149" s="20"/>
      <c r="CH149" s="20"/>
      <c r="CI149" s="20"/>
      <c r="CJ149" s="20"/>
      <c r="CK149" s="20"/>
    </row>
    <row r="150" spans="1:89" s="5" customFormat="1" ht="14.25" customHeight="1" x14ac:dyDescent="0.25">
      <c r="A150"/>
      <c r="B150"/>
      <c r="C150" s="369"/>
      <c r="D150" s="370"/>
      <c r="E150" s="370"/>
      <c r="F150" s="370"/>
      <c r="G150" s="370"/>
      <c r="H150" s="370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  <c r="U150" s="370"/>
      <c r="V150" s="370"/>
      <c r="W150" s="370"/>
      <c r="X150" s="370"/>
      <c r="Y150" s="370"/>
      <c r="Z150" s="370"/>
      <c r="AA150" s="370"/>
      <c r="AB150" s="370"/>
      <c r="AC150" s="371"/>
      <c r="AD150" s="997"/>
      <c r="AE150" s="998"/>
      <c r="AF150" s="998"/>
      <c r="AG150" s="998"/>
      <c r="AH150" s="998"/>
      <c r="AI150" s="998"/>
      <c r="AJ150" s="998"/>
      <c r="AK150" s="998"/>
      <c r="AL150" s="998"/>
      <c r="AM150" s="998"/>
      <c r="AN150" s="998"/>
      <c r="AO150" s="998"/>
      <c r="AP150" s="998"/>
      <c r="AQ150" s="998"/>
      <c r="AR150" s="998"/>
      <c r="AS150" s="998"/>
      <c r="AT150" s="999"/>
      <c r="AU150"/>
      <c r="AV150"/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 s="30"/>
      <c r="BU150" s="20"/>
      <c r="BV150" s="20"/>
      <c r="BW150" s="20"/>
      <c r="BX150" s="20"/>
      <c r="BY150" s="20"/>
      <c r="BZ150" s="20"/>
      <c r="CA150" s="20"/>
      <c r="CB150" s="20"/>
      <c r="CC150" s="20"/>
      <c r="CD150" s="20"/>
      <c r="CE150" s="20"/>
      <c r="CF150" s="20"/>
      <c r="CG150" s="20"/>
      <c r="CH150" s="20"/>
      <c r="CI150" s="20"/>
      <c r="CJ150" s="20"/>
      <c r="CK150" s="20"/>
    </row>
    <row r="151" spans="1:89" s="33" customFormat="1" ht="14.25" customHeight="1" x14ac:dyDescent="0.25">
      <c r="A151"/>
      <c r="B151"/>
      <c r="C151" s="369"/>
      <c r="D151" s="370"/>
      <c r="E151" s="370"/>
      <c r="F151" s="370"/>
      <c r="G151" s="370"/>
      <c r="H151" s="370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  <c r="U151" s="370"/>
      <c r="V151" s="370"/>
      <c r="W151" s="370"/>
      <c r="X151" s="370"/>
      <c r="Y151" s="370"/>
      <c r="Z151" s="370"/>
      <c r="AA151" s="370"/>
      <c r="AB151" s="370"/>
      <c r="AC151" s="371"/>
      <c r="AD151" s="997"/>
      <c r="AE151" s="998"/>
      <c r="AF151" s="998"/>
      <c r="AG151" s="998"/>
      <c r="AH151" s="998"/>
      <c r="AI151" s="998"/>
      <c r="AJ151" s="998"/>
      <c r="AK151" s="998"/>
      <c r="AL151" s="998"/>
      <c r="AM151" s="998"/>
      <c r="AN151" s="998"/>
      <c r="AO151" s="998"/>
      <c r="AP151" s="998"/>
      <c r="AQ151" s="998"/>
      <c r="AR151" s="998"/>
      <c r="AS151" s="998"/>
      <c r="AT151" s="999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 s="31"/>
      <c r="BU151" s="42"/>
      <c r="BV151" s="42"/>
      <c r="BW151" s="42"/>
      <c r="BX151" s="42"/>
      <c r="BY151" s="42"/>
      <c r="BZ151" s="42"/>
      <c r="CA151" s="42"/>
      <c r="CB151" s="42"/>
      <c r="CC151" s="42"/>
      <c r="CD151" s="42"/>
      <c r="CE151" s="42"/>
      <c r="CF151" s="42"/>
      <c r="CG151" s="42"/>
      <c r="CH151" s="42"/>
      <c r="CI151" s="42"/>
      <c r="CJ151" s="42"/>
      <c r="CK151" s="42"/>
    </row>
    <row r="152" spans="1:89" s="5" customFormat="1" ht="14.25" customHeight="1" x14ac:dyDescent="0.25">
      <c r="A152"/>
      <c r="B152"/>
      <c r="C152" s="369"/>
      <c r="D152" s="370"/>
      <c r="E152" s="370"/>
      <c r="F152" s="370"/>
      <c r="G152" s="370"/>
      <c r="H152" s="370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  <c r="U152" s="370"/>
      <c r="V152" s="370"/>
      <c r="W152" s="370"/>
      <c r="X152" s="370"/>
      <c r="Y152" s="370"/>
      <c r="Z152" s="370"/>
      <c r="AA152" s="370"/>
      <c r="AB152" s="370"/>
      <c r="AC152" s="371"/>
      <c r="AD152" s="997"/>
      <c r="AE152" s="998"/>
      <c r="AF152" s="998"/>
      <c r="AG152" s="998"/>
      <c r="AH152" s="998"/>
      <c r="AI152" s="998"/>
      <c r="AJ152" s="998"/>
      <c r="AK152" s="998"/>
      <c r="AL152" s="998"/>
      <c r="AM152" s="998"/>
      <c r="AN152" s="998"/>
      <c r="AO152" s="998"/>
      <c r="AP152" s="998"/>
      <c r="AQ152" s="998"/>
      <c r="AR152" s="998"/>
      <c r="AS152" s="998"/>
      <c r="AT152" s="999"/>
      <c r="AU152"/>
      <c r="AV152"/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 s="43"/>
      <c r="BU152" s="30"/>
      <c r="BV152" s="30"/>
      <c r="BW152" s="30"/>
      <c r="BX152" s="30"/>
      <c r="BY152" s="30"/>
      <c r="BZ152" s="30"/>
      <c r="CA152" s="30"/>
      <c r="CB152" s="30"/>
      <c r="CC152" s="30"/>
      <c r="CD152" s="30"/>
      <c r="CE152" s="30"/>
      <c r="CF152" s="30"/>
      <c r="CG152" s="30"/>
      <c r="CH152" s="30"/>
      <c r="CI152" s="30"/>
      <c r="CJ152" s="30"/>
      <c r="CK152" s="30"/>
    </row>
    <row r="153" spans="1:89" s="5" customFormat="1" ht="14.25" customHeight="1" thickBot="1" x14ac:dyDescent="0.3">
      <c r="A153"/>
      <c r="B153"/>
      <c r="C153" s="369"/>
      <c r="D153" s="370"/>
      <c r="E153" s="370"/>
      <c r="F153" s="370"/>
      <c r="G153" s="370"/>
      <c r="H153" s="370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  <c r="U153" s="370"/>
      <c r="V153" s="370"/>
      <c r="W153" s="370"/>
      <c r="X153" s="370"/>
      <c r="Y153" s="370"/>
      <c r="Z153" s="370"/>
      <c r="AA153" s="370"/>
      <c r="AB153" s="370"/>
      <c r="AC153" s="371"/>
      <c r="AD153" s="1000"/>
      <c r="AE153" s="1001"/>
      <c r="AF153" s="1001"/>
      <c r="AG153" s="1001"/>
      <c r="AH153" s="1001"/>
      <c r="AI153" s="1001"/>
      <c r="AJ153" s="1001"/>
      <c r="AK153" s="1001"/>
      <c r="AL153" s="1001"/>
      <c r="AM153" s="1001"/>
      <c r="AN153" s="1001"/>
      <c r="AO153" s="1001"/>
      <c r="AP153" s="1001"/>
      <c r="AQ153" s="1001"/>
      <c r="AR153" s="1001"/>
      <c r="AS153" s="1001"/>
      <c r="AT153" s="1002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U153" s="20"/>
      <c r="BV153" s="20"/>
      <c r="BW153" s="20"/>
      <c r="BX153" s="20"/>
      <c r="BY153" s="20"/>
      <c r="BZ153" s="20"/>
      <c r="CA153" s="20"/>
      <c r="CB153" s="20"/>
      <c r="CC153" s="20"/>
      <c r="CD153" s="20"/>
      <c r="CE153" s="20"/>
      <c r="CF153" s="20"/>
      <c r="CG153" s="20"/>
      <c r="CH153" s="20"/>
      <c r="CI153" s="20"/>
      <c r="CJ153" s="20"/>
      <c r="CK153" s="20"/>
    </row>
    <row r="154" spans="1:89" s="33" customFormat="1" ht="14.25" customHeight="1" x14ac:dyDescent="0.25">
      <c r="A154"/>
      <c r="B154"/>
      <c r="C154" s="369"/>
      <c r="D154" s="370"/>
      <c r="E154" s="370"/>
      <c r="F154" s="370"/>
      <c r="G154" s="370"/>
      <c r="H154" s="370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  <c r="U154" s="370"/>
      <c r="V154" s="370"/>
      <c r="W154" s="370"/>
      <c r="X154" s="370"/>
      <c r="Y154" s="370"/>
      <c r="Z154" s="370"/>
      <c r="AA154" s="370"/>
      <c r="AB154" s="370"/>
      <c r="AC154" s="371"/>
      <c r="AD154" s="991" t="s">
        <v>239</v>
      </c>
      <c r="AE154" s="992"/>
      <c r="AF154" s="992"/>
      <c r="AG154" s="992"/>
      <c r="AH154" s="992"/>
      <c r="AI154" s="992"/>
      <c r="AJ154" s="992"/>
      <c r="AK154" s="992"/>
      <c r="AL154" s="992"/>
      <c r="AM154" s="992"/>
      <c r="AN154" s="992"/>
      <c r="AO154" s="992"/>
      <c r="AP154" s="992"/>
      <c r="AQ154" s="992"/>
      <c r="AR154" s="992"/>
      <c r="AS154" s="992"/>
      <c r="AT154" s="993"/>
      <c r="AU154"/>
      <c r="AV154"/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 s="32"/>
      <c r="BU154" s="32"/>
      <c r="BV154" s="32"/>
      <c r="BW154" s="32"/>
      <c r="BX154" s="32"/>
      <c r="BY154" s="32"/>
      <c r="BZ154" s="32"/>
      <c r="CA154" s="32"/>
      <c r="CB154" s="32"/>
      <c r="CC154" s="32"/>
      <c r="CD154" s="32"/>
      <c r="CE154" s="32"/>
      <c r="CF154" s="32"/>
      <c r="CG154" s="32"/>
      <c r="CH154" s="32"/>
      <c r="CI154" s="32"/>
      <c r="CJ154" s="32"/>
      <c r="CK154" s="32"/>
    </row>
    <row r="155" spans="1:89" s="5" customFormat="1" ht="14.25" customHeight="1" x14ac:dyDescent="0.25">
      <c r="A155"/>
      <c r="B155"/>
      <c r="C155" s="369"/>
      <c r="D155" s="370"/>
      <c r="E155" s="370"/>
      <c r="F155" s="370"/>
      <c r="G155" s="370"/>
      <c r="H155" s="370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  <c r="U155" s="370"/>
      <c r="V155" s="370"/>
      <c r="W155" s="370"/>
      <c r="X155" s="370"/>
      <c r="Y155" s="370"/>
      <c r="Z155" s="370"/>
      <c r="AA155" s="370"/>
      <c r="AB155" s="370"/>
      <c r="AC155" s="371"/>
      <c r="AD155" s="985"/>
      <c r="AE155" s="986"/>
      <c r="AF155" s="986"/>
      <c r="AG155" s="986"/>
      <c r="AH155" s="986"/>
      <c r="AI155" s="986"/>
      <c r="AJ155" s="986"/>
      <c r="AK155" s="986"/>
      <c r="AL155" s="986"/>
      <c r="AM155" s="986"/>
      <c r="AN155" s="986"/>
      <c r="AO155" s="986"/>
      <c r="AP155" s="986"/>
      <c r="AQ155" s="986"/>
      <c r="AR155" s="986"/>
      <c r="AS155" s="986"/>
      <c r="AT155" s="987"/>
      <c r="AU155"/>
      <c r="AV155"/>
      <c r="AW155"/>
      <c r="AX155"/>
      <c r="AY155"/>
      <c r="AZ155"/>
      <c r="BA155"/>
      <c r="BB155"/>
      <c r="BC155"/>
      <c r="BD155"/>
      <c r="BE155"/>
      <c r="BF155"/>
      <c r="BG155"/>
      <c r="BH155"/>
      <c r="BI155"/>
      <c r="BJ155"/>
      <c r="BK155"/>
      <c r="BL155"/>
      <c r="BM155"/>
      <c r="BN155"/>
      <c r="BO155"/>
      <c r="BP155"/>
      <c r="BQ155"/>
      <c r="BR155"/>
      <c r="BS155"/>
      <c r="BT155" s="1"/>
    </row>
    <row r="156" spans="1:89" s="33" customFormat="1" ht="14.25" customHeight="1" thickBot="1" x14ac:dyDescent="0.3">
      <c r="A156"/>
      <c r="B156"/>
      <c r="C156" s="372"/>
      <c r="D156" s="373"/>
      <c r="E156" s="373"/>
      <c r="F156" s="373"/>
      <c r="G156" s="373"/>
      <c r="H156" s="373"/>
      <c r="I156" s="373"/>
      <c r="J156" s="373"/>
      <c r="K156" s="373"/>
      <c r="L156" s="373"/>
      <c r="M156" s="373"/>
      <c r="N156" s="373"/>
      <c r="O156" s="373"/>
      <c r="P156" s="373"/>
      <c r="Q156" s="373"/>
      <c r="R156" s="373"/>
      <c r="S156" s="373"/>
      <c r="T156" s="373"/>
      <c r="U156" s="373"/>
      <c r="V156" s="373"/>
      <c r="W156" s="373"/>
      <c r="X156" s="373"/>
      <c r="Y156" s="373"/>
      <c r="Z156" s="373"/>
      <c r="AA156" s="373"/>
      <c r="AB156" s="373"/>
      <c r="AC156" s="374"/>
      <c r="AD156" s="988"/>
      <c r="AE156" s="989"/>
      <c r="AF156" s="989"/>
      <c r="AG156" s="989"/>
      <c r="AH156" s="989"/>
      <c r="AI156" s="989"/>
      <c r="AJ156" s="989"/>
      <c r="AK156" s="989"/>
      <c r="AL156" s="989"/>
      <c r="AM156" s="989"/>
      <c r="AN156" s="989"/>
      <c r="AO156" s="989"/>
      <c r="AP156" s="989"/>
      <c r="AQ156" s="989"/>
      <c r="AR156" s="989"/>
      <c r="AS156" s="989"/>
      <c r="AT156" s="990"/>
      <c r="AU156"/>
      <c r="AV156"/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U156" s="32"/>
      <c r="BV156" s="32"/>
      <c r="BW156" s="32"/>
      <c r="BX156" s="32"/>
      <c r="BY156" s="32"/>
      <c r="BZ156" s="32"/>
      <c r="CA156" s="32"/>
      <c r="CB156" s="32"/>
      <c r="CC156" s="32"/>
      <c r="CD156" s="32"/>
      <c r="CE156" s="32"/>
      <c r="CF156" s="32"/>
      <c r="CG156" s="32"/>
      <c r="CH156" s="32"/>
      <c r="CI156" s="32"/>
      <c r="CJ156" s="32"/>
      <c r="CK156" s="32"/>
    </row>
    <row r="157" spans="1:89" s="1" customFormat="1" ht="11.25" customHeight="1" x14ac:dyDescent="0.25">
      <c r="A157"/>
      <c r="B157"/>
      <c r="C157"/>
      <c r="D157"/>
      <c r="E157"/>
      <c r="F157"/>
      <c r="G157"/>
      <c r="H157"/>
      <c r="I157"/>
      <c r="J157"/>
      <c r="K157"/>
      <c r="L157"/>
      <c r="M157"/>
      <c r="N157"/>
      <c r="O157"/>
      <c r="P157"/>
      <c r="Q157"/>
      <c r="R157"/>
      <c r="S157"/>
      <c r="T157"/>
      <c r="U157"/>
      <c r="V157"/>
      <c r="W157"/>
      <c r="X157"/>
      <c r="Y157"/>
      <c r="Z157"/>
      <c r="AA157"/>
      <c r="AB157"/>
      <c r="AC157"/>
      <c r="AD157"/>
      <c r="AE157"/>
      <c r="AF157"/>
      <c r="AG157"/>
      <c r="AH157"/>
      <c r="AI157"/>
      <c r="AJ157"/>
      <c r="AK157"/>
      <c r="AL157"/>
      <c r="AM157"/>
      <c r="AN157"/>
      <c r="AO157"/>
      <c r="AP157"/>
      <c r="AQ157"/>
      <c r="AR157"/>
      <c r="AS157"/>
      <c r="AT157"/>
      <c r="AU157"/>
      <c r="AV157"/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</row>
    <row r="158" spans="1:89" s="1" customFormat="1" ht="11.25" customHeight="1" x14ac:dyDescent="0.25">
      <c r="A158"/>
      <c r="B158"/>
      <c r="C158"/>
      <c r="D158"/>
      <c r="E158"/>
      <c r="F158"/>
      <c r="G158"/>
      <c r="H158"/>
      <c r="I158"/>
      <c r="J158"/>
      <c r="K158"/>
      <c r="L158"/>
      <c r="M158"/>
      <c r="N158"/>
      <c r="O158"/>
      <c r="P158"/>
      <c r="Q158"/>
      <c r="R158"/>
      <c r="S158"/>
      <c r="T158"/>
      <c r="U158"/>
      <c r="V158"/>
      <c r="W158"/>
      <c r="X158"/>
      <c r="Y158"/>
      <c r="Z158"/>
      <c r="AA158"/>
      <c r="AB158"/>
      <c r="AC158"/>
      <c r="AD158"/>
      <c r="AE158"/>
      <c r="AF158"/>
      <c r="AG158"/>
      <c r="AH158"/>
      <c r="AI158"/>
      <c r="AJ158"/>
      <c r="AK158"/>
      <c r="AL158"/>
      <c r="AM158"/>
      <c r="AN158"/>
      <c r="AO158"/>
      <c r="AP158"/>
      <c r="AQ158"/>
      <c r="AR158"/>
      <c r="AS158"/>
      <c r="AT158"/>
      <c r="AU158"/>
      <c r="AV158"/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</row>
    <row r="159" spans="1:89" s="33" customFormat="1" ht="11.25" customHeight="1" x14ac:dyDescent="0.25">
      <c r="A159"/>
      <c r="B159"/>
      <c r="C159"/>
      <c r="D159"/>
      <c r="E159"/>
      <c r="F159"/>
      <c r="G159"/>
      <c r="H159"/>
      <c r="I159"/>
      <c r="J159"/>
      <c r="K159"/>
      <c r="L159"/>
      <c r="M159"/>
      <c r="N159"/>
      <c r="O159"/>
      <c r="P159"/>
      <c r="Q159"/>
      <c r="R159"/>
      <c r="S159"/>
      <c r="T159"/>
      <c r="U159"/>
      <c r="V159"/>
      <c r="W159"/>
      <c r="X159"/>
      <c r="Y159"/>
      <c r="Z159"/>
      <c r="AA159"/>
      <c r="AB159"/>
      <c r="AC159"/>
      <c r="AD159"/>
      <c r="AE159"/>
      <c r="AF159"/>
      <c r="AG159"/>
      <c r="AH159"/>
      <c r="AI159"/>
      <c r="AJ159"/>
      <c r="AK159"/>
      <c r="AL159"/>
      <c r="AM159"/>
      <c r="AN159"/>
      <c r="AO159"/>
      <c r="AP159"/>
      <c r="AQ159"/>
      <c r="AR159"/>
      <c r="AS159"/>
      <c r="AT159"/>
      <c r="AU159"/>
      <c r="AV159"/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</row>
    <row r="160" spans="1:89" s="5" customFormat="1" ht="11.25" customHeight="1" x14ac:dyDescent="0.25">
      <c r="AV160"/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Z160" s="44"/>
    </row>
    <row r="161" spans="2:80" s="1" customFormat="1" ht="15" customHeight="1" x14ac:dyDescent="0.25">
      <c r="C161"/>
      <c r="D161"/>
      <c r="E161"/>
      <c r="F161"/>
      <c r="G161"/>
      <c r="H161"/>
      <c r="I161"/>
      <c r="J161"/>
      <c r="K161"/>
      <c r="L161"/>
      <c r="M161"/>
      <c r="N161"/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</row>
    <row r="162" spans="2:80" s="1" customFormat="1" ht="15" customHeight="1" x14ac:dyDescent="0.25">
      <c r="B162" s="36"/>
      <c r="C162"/>
      <c r="D162"/>
      <c r="E162"/>
      <c r="F162"/>
      <c r="G162"/>
      <c r="H162"/>
      <c r="I162"/>
      <c r="J162"/>
      <c r="K162"/>
      <c r="L162"/>
      <c r="M162"/>
      <c r="N162"/>
      <c r="O162"/>
      <c r="P162"/>
      <c r="Q162"/>
      <c r="R162"/>
      <c r="S162"/>
      <c r="T162"/>
      <c r="U162"/>
      <c r="V162"/>
      <c r="W162"/>
      <c r="X162"/>
      <c r="Y162"/>
      <c r="Z162"/>
      <c r="AA162"/>
      <c r="AB162"/>
      <c r="AC162"/>
      <c r="AD162"/>
      <c r="AE162"/>
      <c r="AF162"/>
      <c r="AG162"/>
      <c r="AH162"/>
      <c r="AI162"/>
      <c r="AJ162"/>
      <c r="AK162"/>
      <c r="AL162"/>
      <c r="AM162"/>
      <c r="AN162"/>
      <c r="AO162"/>
      <c r="AP162"/>
      <c r="AQ162"/>
      <c r="AR162"/>
      <c r="AS162"/>
      <c r="AT162"/>
      <c r="AU162"/>
      <c r="AV162"/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</row>
    <row r="163" spans="2:80" s="1" customFormat="1" ht="15" customHeight="1" x14ac:dyDescent="0.25">
      <c r="B163" s="24"/>
      <c r="C163"/>
      <c r="D163"/>
      <c r="E163"/>
      <c r="F163"/>
      <c r="G163"/>
      <c r="H163"/>
      <c r="I163"/>
      <c r="J163"/>
      <c r="K163"/>
      <c r="L163"/>
      <c r="M163"/>
      <c r="N163"/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</row>
    <row r="164" spans="2:80" ht="15" customHeight="1" x14ac:dyDescent="0.25">
      <c r="C164"/>
      <c r="D164"/>
      <c r="E164"/>
      <c r="F164"/>
      <c r="G164"/>
      <c r="H164"/>
      <c r="I164"/>
      <c r="J164"/>
      <c r="K164"/>
      <c r="L164"/>
      <c r="M164"/>
      <c r="N164"/>
      <c r="O164"/>
      <c r="P164"/>
      <c r="Q164"/>
      <c r="R164"/>
      <c r="S164"/>
      <c r="T164"/>
      <c r="U164"/>
      <c r="V164"/>
      <c r="W164"/>
      <c r="X164"/>
      <c r="Y164"/>
      <c r="Z164"/>
      <c r="AA164"/>
      <c r="AP164"/>
      <c r="AQ164"/>
      <c r="AR164"/>
      <c r="AS164"/>
      <c r="AT164"/>
      <c r="AU164"/>
      <c r="AV164"/>
      <c r="AW164"/>
      <c r="AX164"/>
      <c r="AY164"/>
      <c r="AZ164"/>
      <c r="BA164"/>
      <c r="BB164"/>
      <c r="BC164"/>
      <c r="BD164"/>
      <c r="BE164"/>
      <c r="BF164"/>
      <c r="BG164"/>
      <c r="BH164"/>
      <c r="BI164"/>
    </row>
    <row r="165" spans="2:80" ht="15" customHeight="1" x14ac:dyDescent="0.25">
      <c r="C165"/>
      <c r="D165"/>
      <c r="E165"/>
      <c r="F165"/>
      <c r="G165"/>
      <c r="H165"/>
      <c r="I165"/>
      <c r="J165"/>
      <c r="K165"/>
      <c r="L165"/>
      <c r="M165"/>
      <c r="N165"/>
      <c r="O165"/>
      <c r="P165"/>
      <c r="Q165"/>
      <c r="R165"/>
      <c r="S165"/>
      <c r="T165"/>
      <c r="U165"/>
      <c r="V165"/>
      <c r="W165"/>
      <c r="X165"/>
      <c r="Y165"/>
      <c r="Z165"/>
      <c r="AA165"/>
      <c r="AP165"/>
      <c r="AQ165"/>
      <c r="AR165"/>
      <c r="AS165"/>
      <c r="AT165"/>
      <c r="AU165"/>
      <c r="AV165"/>
      <c r="AW165"/>
      <c r="AX165"/>
      <c r="AY165"/>
      <c r="AZ165"/>
      <c r="BA165"/>
      <c r="BB165"/>
      <c r="BC165"/>
      <c r="BD165"/>
      <c r="BE165"/>
      <c r="BF165"/>
      <c r="BG165"/>
      <c r="BH165"/>
      <c r="BI165"/>
    </row>
    <row r="166" spans="2:80" ht="15" customHeight="1" x14ac:dyDescent="0.25">
      <c r="C166"/>
      <c r="D166"/>
      <c r="E166"/>
      <c r="F166"/>
      <c r="G166"/>
      <c r="H166"/>
      <c r="I166"/>
      <c r="J166"/>
      <c r="K166"/>
      <c r="L166"/>
      <c r="M166"/>
      <c r="N166"/>
      <c r="O166"/>
      <c r="P166"/>
      <c r="Q166"/>
      <c r="R166"/>
      <c r="S166"/>
      <c r="T166"/>
      <c r="U166"/>
      <c r="V166"/>
      <c r="W166"/>
      <c r="X166"/>
      <c r="Y166"/>
      <c r="Z166"/>
      <c r="AA166"/>
      <c r="AP166"/>
      <c r="AQ166"/>
      <c r="AR166"/>
      <c r="AS166"/>
      <c r="AT166"/>
      <c r="AU166"/>
      <c r="AV166"/>
      <c r="AW166"/>
      <c r="AX166"/>
    </row>
    <row r="167" spans="2:80" ht="15" customHeight="1" x14ac:dyDescent="0.25">
      <c r="C167"/>
      <c r="D167"/>
      <c r="E167"/>
      <c r="F167"/>
      <c r="G167"/>
      <c r="H167"/>
      <c r="I167"/>
      <c r="J167"/>
      <c r="K167"/>
      <c r="L167"/>
      <c r="M167"/>
      <c r="N167"/>
      <c r="O167"/>
      <c r="P167"/>
      <c r="Q167"/>
      <c r="R167"/>
      <c r="S167"/>
      <c r="T167"/>
      <c r="U167"/>
      <c r="V167"/>
      <c r="W167"/>
      <c r="X167"/>
      <c r="Y167"/>
      <c r="Z167"/>
      <c r="AA167"/>
      <c r="AP167"/>
      <c r="AQ167"/>
      <c r="AR167"/>
      <c r="AS167"/>
      <c r="AT167"/>
      <c r="AU167"/>
      <c r="AV167"/>
      <c r="AW167"/>
      <c r="AX167"/>
    </row>
    <row r="168" spans="2:80" ht="15" customHeight="1" x14ac:dyDescent="0.25">
      <c r="C168"/>
      <c r="D168"/>
      <c r="E168"/>
      <c r="F168"/>
      <c r="G168"/>
      <c r="H168"/>
      <c r="I168"/>
      <c r="J168"/>
      <c r="K168"/>
      <c r="L168"/>
      <c r="M168"/>
      <c r="N168"/>
      <c r="O168"/>
      <c r="P168"/>
      <c r="Q168"/>
      <c r="R168"/>
      <c r="S168"/>
      <c r="T168"/>
      <c r="U168"/>
      <c r="AP168"/>
      <c r="AQ168"/>
      <c r="AR168"/>
      <c r="AS168"/>
      <c r="AT168"/>
      <c r="AU168"/>
      <c r="AV168"/>
      <c r="AW168"/>
      <c r="AX168"/>
    </row>
    <row r="169" spans="2:80" ht="15" customHeight="1" x14ac:dyDescent="0.25">
      <c r="C169"/>
      <c r="D169"/>
      <c r="E169"/>
      <c r="F169"/>
      <c r="G169"/>
      <c r="H169"/>
      <c r="I169"/>
      <c r="J169"/>
      <c r="K169"/>
      <c r="L169"/>
      <c r="M169"/>
      <c r="N169"/>
      <c r="O169"/>
      <c r="P169"/>
      <c r="Q169"/>
      <c r="R169"/>
      <c r="S169"/>
      <c r="T169"/>
      <c r="U169"/>
      <c r="AP169"/>
      <c r="AQ169"/>
      <c r="AR169"/>
      <c r="AS169"/>
      <c r="AT169"/>
      <c r="AU169"/>
      <c r="AV169"/>
      <c r="AW169"/>
      <c r="AX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</row>
    <row r="170" spans="2:80" ht="15" customHeight="1" x14ac:dyDescent="0.25">
      <c r="C170"/>
      <c r="D170"/>
      <c r="E170"/>
      <c r="F170"/>
      <c r="G170"/>
      <c r="H170"/>
      <c r="I170"/>
      <c r="J170"/>
      <c r="K170"/>
      <c r="L170"/>
      <c r="M170"/>
      <c r="N170"/>
      <c r="O170"/>
      <c r="P170"/>
      <c r="Q170"/>
      <c r="R170"/>
      <c r="S170"/>
      <c r="T170"/>
      <c r="U170"/>
      <c r="AP170"/>
      <c r="AQ170"/>
      <c r="AR170"/>
      <c r="AS170"/>
      <c r="AT170"/>
      <c r="AU170"/>
      <c r="AV170"/>
      <c r="AW170"/>
      <c r="AX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</row>
    <row r="171" spans="2:80" ht="15" customHeight="1" x14ac:dyDescent="0.25">
      <c r="C171"/>
      <c r="D171"/>
      <c r="E171"/>
      <c r="F171"/>
      <c r="G171"/>
      <c r="H171"/>
      <c r="I171"/>
      <c r="J171"/>
      <c r="K171"/>
      <c r="L171"/>
      <c r="M171"/>
      <c r="N171"/>
      <c r="O171"/>
      <c r="P171"/>
      <c r="Q171"/>
      <c r="R171"/>
      <c r="S171"/>
      <c r="T171"/>
      <c r="U171"/>
      <c r="AP171"/>
      <c r="AQ171"/>
      <c r="AR171"/>
      <c r="AS171"/>
      <c r="AT171"/>
      <c r="AU171"/>
      <c r="AV171"/>
      <c r="AW171"/>
      <c r="AX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</row>
    <row r="172" spans="2:80" ht="15" customHeight="1" x14ac:dyDescent="0.25">
      <c r="C172"/>
      <c r="D172"/>
      <c r="E172"/>
      <c r="F172"/>
      <c r="G172"/>
      <c r="H172"/>
      <c r="I172"/>
      <c r="J172"/>
      <c r="K172"/>
      <c r="L172"/>
      <c r="M172"/>
      <c r="N172"/>
      <c r="O172"/>
      <c r="P172"/>
      <c r="Q172"/>
      <c r="R172"/>
      <c r="S172"/>
      <c r="T172"/>
      <c r="U172"/>
      <c r="AP172"/>
      <c r="AQ172"/>
      <c r="AR172"/>
      <c r="AS172"/>
      <c r="AT172"/>
      <c r="AU172"/>
      <c r="AV172"/>
      <c r="AW172"/>
      <c r="AX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</row>
    <row r="173" spans="2:80" ht="15" customHeight="1" x14ac:dyDescent="0.25">
      <c r="C173"/>
      <c r="D173"/>
      <c r="E173"/>
      <c r="F173"/>
      <c r="G173"/>
      <c r="H173"/>
      <c r="I173"/>
      <c r="J173"/>
      <c r="K173"/>
      <c r="L173"/>
      <c r="M173"/>
      <c r="N173"/>
      <c r="O173"/>
      <c r="P173"/>
      <c r="Q173"/>
      <c r="R173"/>
      <c r="S173"/>
      <c r="T173"/>
      <c r="U173"/>
      <c r="AP173"/>
      <c r="AQ173"/>
      <c r="AR173"/>
      <c r="AS173"/>
      <c r="AT173"/>
      <c r="AU173"/>
      <c r="AV173"/>
      <c r="AW173"/>
      <c r="AX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</row>
    <row r="174" spans="2:80" ht="15" customHeight="1" x14ac:dyDescent="0.25">
      <c r="C174"/>
      <c r="D174"/>
      <c r="E174"/>
      <c r="F174"/>
      <c r="G174"/>
      <c r="H174"/>
      <c r="I174"/>
      <c r="J174"/>
      <c r="K174"/>
      <c r="L174"/>
      <c r="M174"/>
      <c r="N174"/>
      <c r="O174"/>
      <c r="P174"/>
      <c r="Q174"/>
      <c r="R174"/>
      <c r="S174"/>
      <c r="T174"/>
      <c r="U174"/>
      <c r="AP174"/>
      <c r="AQ174"/>
      <c r="AR174"/>
      <c r="AS174"/>
      <c r="AT174"/>
      <c r="AU174"/>
      <c r="AV174"/>
      <c r="AW174"/>
      <c r="AX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</row>
    <row r="175" spans="2:80" ht="15" customHeight="1" x14ac:dyDescent="0.25">
      <c r="C175"/>
      <c r="D175"/>
      <c r="E175"/>
      <c r="F175"/>
      <c r="G175"/>
      <c r="H175"/>
      <c r="I175"/>
      <c r="J175"/>
      <c r="K175"/>
      <c r="L175"/>
      <c r="M175"/>
      <c r="N175"/>
      <c r="O175"/>
      <c r="P175"/>
      <c r="Q175"/>
      <c r="R175"/>
      <c r="S175"/>
      <c r="T175"/>
      <c r="U175"/>
      <c r="AP175"/>
      <c r="AQ175"/>
      <c r="AR175"/>
      <c r="AS175"/>
      <c r="AT175"/>
      <c r="AU175"/>
      <c r="AV175"/>
      <c r="AW175"/>
      <c r="AX175"/>
      <c r="AY175"/>
      <c r="AZ175"/>
      <c r="BA175"/>
      <c r="BB175"/>
      <c r="BC175"/>
      <c r="BD175"/>
      <c r="BE175"/>
      <c r="BF175"/>
      <c r="BG175"/>
      <c r="BH175"/>
      <c r="BI175"/>
      <c r="BJ175"/>
      <c r="BK175"/>
      <c r="BL175"/>
      <c r="BM175"/>
      <c r="BN175"/>
      <c r="BO175"/>
      <c r="BP175"/>
      <c r="BQ175"/>
      <c r="BR175"/>
      <c r="BS175"/>
      <c r="BT175"/>
      <c r="BU175"/>
      <c r="BV175"/>
      <c r="BW175"/>
      <c r="BX175"/>
      <c r="BY175"/>
      <c r="BZ175"/>
      <c r="CA175"/>
      <c r="CB175"/>
    </row>
    <row r="176" spans="2:80" ht="15" customHeight="1" x14ac:dyDescent="0.25">
      <c r="C176"/>
      <c r="D176"/>
      <c r="E176"/>
      <c r="F176"/>
      <c r="G176"/>
      <c r="H176"/>
      <c r="I176"/>
      <c r="J176"/>
      <c r="K176"/>
      <c r="L176"/>
      <c r="M176"/>
      <c r="N176"/>
      <c r="O176"/>
      <c r="P176"/>
      <c r="Q176"/>
      <c r="R176"/>
      <c r="S176"/>
      <c r="T176"/>
      <c r="U176"/>
      <c r="AP176"/>
      <c r="AQ176"/>
      <c r="AR176"/>
      <c r="AS176"/>
      <c r="AT176"/>
      <c r="AU176"/>
      <c r="AV176"/>
      <c r="AW176"/>
      <c r="AX176"/>
      <c r="AY176"/>
      <c r="AZ176"/>
      <c r="BA176"/>
      <c r="BB176"/>
      <c r="BC176"/>
      <c r="BD176"/>
      <c r="BE176"/>
      <c r="BF176"/>
      <c r="BG176"/>
      <c r="BH176"/>
      <c r="BI176"/>
      <c r="BJ176"/>
      <c r="BK176"/>
      <c r="BL176"/>
      <c r="BM176"/>
      <c r="BN176"/>
      <c r="BO176"/>
      <c r="BP176"/>
      <c r="BQ176"/>
      <c r="BR176"/>
      <c r="BS176"/>
      <c r="BT176"/>
      <c r="BU176"/>
      <c r="BV176"/>
      <c r="BW176"/>
      <c r="BX176"/>
      <c r="BY176"/>
      <c r="BZ176"/>
      <c r="CA176"/>
      <c r="CB176"/>
    </row>
    <row r="177" spans="3:80" ht="15" customHeight="1" x14ac:dyDescent="0.25">
      <c r="C177"/>
      <c r="D177"/>
      <c r="E177"/>
      <c r="F177"/>
      <c r="G177"/>
      <c r="H177"/>
      <c r="I177"/>
      <c r="J177"/>
      <c r="K177"/>
      <c r="L177"/>
      <c r="M177"/>
      <c r="N177"/>
      <c r="O177"/>
      <c r="P177"/>
      <c r="Q177"/>
      <c r="R177"/>
      <c r="S177"/>
      <c r="T177"/>
      <c r="U177"/>
      <c r="AO177"/>
      <c r="AP177"/>
      <c r="AQ177"/>
      <c r="AR177"/>
      <c r="AS177"/>
      <c r="AT177"/>
      <c r="AU177"/>
      <c r="AV177"/>
      <c r="AW177"/>
      <c r="AX177"/>
      <c r="AY177"/>
      <c r="AZ177"/>
      <c r="BA177"/>
      <c r="BB177"/>
      <c r="BC177"/>
      <c r="BD177"/>
      <c r="BE177"/>
      <c r="BF177"/>
      <c r="BG177"/>
      <c r="BH177"/>
      <c r="BI177"/>
      <c r="BJ177"/>
      <c r="BK177"/>
      <c r="BL177"/>
      <c r="BM177"/>
      <c r="BN177"/>
      <c r="BO177"/>
      <c r="BP177"/>
      <c r="BQ177"/>
      <c r="BR177"/>
      <c r="BS177"/>
      <c r="BT177"/>
      <c r="BU177"/>
      <c r="BV177"/>
      <c r="BW177"/>
      <c r="BX177"/>
      <c r="BY177"/>
      <c r="BZ177"/>
      <c r="CA177"/>
      <c r="CB177"/>
    </row>
    <row r="178" spans="3:80" ht="15" customHeight="1" x14ac:dyDescent="0.25">
      <c r="C178"/>
      <c r="D178"/>
      <c r="E178"/>
      <c r="F178"/>
      <c r="G178"/>
      <c r="H178"/>
      <c r="I178"/>
      <c r="J178"/>
      <c r="K178"/>
      <c r="L178"/>
      <c r="M178"/>
      <c r="N178"/>
      <c r="O178"/>
      <c r="P178"/>
      <c r="Q178"/>
      <c r="R178"/>
      <c r="S178"/>
      <c r="T178"/>
      <c r="U178"/>
      <c r="AO178"/>
      <c r="AP178"/>
      <c r="AQ178"/>
      <c r="AR178"/>
      <c r="AS178"/>
      <c r="AT178"/>
      <c r="AU178"/>
      <c r="AV178"/>
      <c r="AW178"/>
      <c r="AX178"/>
      <c r="AY178"/>
      <c r="AZ178"/>
      <c r="BA178"/>
      <c r="BB178"/>
      <c r="BC178"/>
      <c r="BD178"/>
      <c r="BE178"/>
      <c r="BF178"/>
      <c r="BG178"/>
      <c r="BH178"/>
      <c r="BI178"/>
      <c r="BJ178"/>
      <c r="BK178"/>
      <c r="BL178"/>
      <c r="BM178"/>
      <c r="BN178"/>
      <c r="BO178"/>
      <c r="BP178"/>
      <c r="BQ178"/>
      <c r="BR178"/>
      <c r="BS178"/>
      <c r="BT178"/>
      <c r="BU178"/>
      <c r="BV178"/>
      <c r="BW178"/>
      <c r="BX178"/>
      <c r="BY178"/>
      <c r="BZ178"/>
      <c r="CA178"/>
      <c r="CB178"/>
    </row>
    <row r="179" spans="3:80" ht="15" customHeight="1" x14ac:dyDescent="0.25">
      <c r="C179"/>
      <c r="D179"/>
      <c r="E179"/>
      <c r="F179"/>
      <c r="G179"/>
      <c r="H179"/>
      <c r="I179"/>
      <c r="J179"/>
      <c r="K179"/>
      <c r="L179"/>
      <c r="M179"/>
      <c r="N179"/>
      <c r="O179"/>
      <c r="P179"/>
      <c r="Q179"/>
      <c r="R179"/>
      <c r="S179"/>
      <c r="T179"/>
      <c r="U179"/>
      <c r="AO179"/>
      <c r="AP179"/>
      <c r="AQ179"/>
      <c r="AR179"/>
      <c r="AS179"/>
      <c r="AT179"/>
      <c r="AU179"/>
      <c r="AV179"/>
      <c r="AW179"/>
      <c r="AX179"/>
      <c r="AY179"/>
      <c r="AZ179"/>
      <c r="BA179"/>
      <c r="BB179"/>
      <c r="BC179"/>
      <c r="BD179"/>
      <c r="BE179"/>
      <c r="BF179"/>
      <c r="BG179"/>
      <c r="BH179"/>
      <c r="BI179"/>
      <c r="BJ179"/>
      <c r="BK179"/>
      <c r="BL179"/>
      <c r="BM179"/>
      <c r="BN179"/>
      <c r="BO179"/>
      <c r="BP179"/>
      <c r="BQ179"/>
      <c r="BR179"/>
      <c r="BS179"/>
      <c r="BT179"/>
      <c r="BU179"/>
      <c r="BV179"/>
      <c r="BW179"/>
      <c r="BX179"/>
      <c r="BY179"/>
      <c r="BZ179"/>
      <c r="CA179"/>
      <c r="CB179"/>
    </row>
    <row r="180" spans="3:80" ht="15" customHeight="1" x14ac:dyDescent="0.25">
      <c r="C180"/>
      <c r="D180"/>
      <c r="E180"/>
      <c r="F180"/>
      <c r="G180"/>
      <c r="H180"/>
      <c r="I180"/>
      <c r="J180"/>
      <c r="K180"/>
      <c r="L180"/>
      <c r="M180"/>
      <c r="N180"/>
      <c r="O180"/>
      <c r="P180"/>
      <c r="Q180"/>
      <c r="R180"/>
      <c r="S180"/>
      <c r="T180"/>
      <c r="U180"/>
      <c r="V180"/>
      <c r="W180"/>
      <c r="X180"/>
      <c r="Y180"/>
      <c r="Z180"/>
      <c r="AA180"/>
      <c r="AB180"/>
      <c r="AC180"/>
      <c r="AD180"/>
      <c r="AE180"/>
      <c r="AF180"/>
      <c r="AG180"/>
      <c r="AH180"/>
      <c r="AI180"/>
      <c r="AJ180"/>
      <c r="AK180"/>
      <c r="AL180"/>
      <c r="AM180"/>
      <c r="AN180"/>
      <c r="AO180"/>
      <c r="AP180"/>
      <c r="AQ180"/>
      <c r="AR180"/>
      <c r="AS180"/>
      <c r="AT180"/>
      <c r="AU180"/>
      <c r="AV180"/>
      <c r="AW180"/>
      <c r="AX180"/>
      <c r="AY180"/>
      <c r="AZ180"/>
      <c r="BA180"/>
      <c r="BB180"/>
      <c r="BC180"/>
      <c r="BD180"/>
      <c r="BE180"/>
      <c r="BF180"/>
      <c r="BG180"/>
      <c r="BH180"/>
      <c r="BI180"/>
      <c r="BJ180"/>
      <c r="BK180"/>
      <c r="BL180"/>
      <c r="BM180"/>
      <c r="BN180"/>
      <c r="BO180"/>
      <c r="BP180"/>
      <c r="BQ180"/>
      <c r="BR180"/>
      <c r="BS180"/>
      <c r="BT180"/>
      <c r="BU180"/>
      <c r="BV180"/>
      <c r="BW180"/>
      <c r="BX180"/>
      <c r="BY180"/>
      <c r="BZ180"/>
      <c r="CA180"/>
      <c r="CB180"/>
    </row>
    <row r="181" spans="3:80" ht="15" customHeight="1" x14ac:dyDescent="0.25">
      <c r="C181"/>
      <c r="D181"/>
      <c r="E181"/>
      <c r="F181"/>
      <c r="G181"/>
      <c r="H181"/>
      <c r="I181"/>
      <c r="J181"/>
      <c r="K181"/>
      <c r="L181"/>
      <c r="M181"/>
      <c r="N181"/>
      <c r="O181"/>
      <c r="P181"/>
      <c r="Q181"/>
      <c r="R181"/>
      <c r="S181"/>
      <c r="T181"/>
      <c r="U181"/>
      <c r="V181"/>
      <c r="W181"/>
      <c r="X181"/>
      <c r="Y181"/>
      <c r="Z181"/>
      <c r="AA181"/>
      <c r="AB181"/>
      <c r="AC181"/>
      <c r="AD181"/>
      <c r="AE181"/>
      <c r="AF181"/>
      <c r="AG181"/>
      <c r="AH181"/>
      <c r="AI181"/>
      <c r="AJ181"/>
      <c r="AK181"/>
      <c r="AL181"/>
      <c r="AM181"/>
      <c r="AN181"/>
      <c r="AO181"/>
      <c r="AP181"/>
      <c r="AQ181"/>
      <c r="AR181"/>
      <c r="AS181"/>
      <c r="AT181"/>
      <c r="AU181"/>
      <c r="AV181"/>
      <c r="AW181"/>
      <c r="AX181"/>
      <c r="AY181"/>
      <c r="AZ181"/>
      <c r="BA181"/>
      <c r="BB181"/>
      <c r="BC181"/>
      <c r="BD181"/>
      <c r="BE181"/>
      <c r="BF181"/>
      <c r="BG181"/>
      <c r="BH181"/>
      <c r="BI181"/>
      <c r="BJ181"/>
      <c r="BK181"/>
      <c r="BL181"/>
      <c r="BM181"/>
      <c r="BN181"/>
      <c r="BO181"/>
      <c r="BP181"/>
      <c r="BQ181"/>
      <c r="BR181"/>
      <c r="BS181"/>
      <c r="BT181"/>
      <c r="BU181"/>
      <c r="BV181"/>
      <c r="BW181"/>
      <c r="BX181"/>
      <c r="BY181"/>
      <c r="BZ181"/>
      <c r="CA181"/>
      <c r="CB181"/>
    </row>
    <row r="182" spans="3:80" ht="15" customHeight="1" x14ac:dyDescent="0.25">
      <c r="C182"/>
      <c r="D182"/>
      <c r="E182"/>
      <c r="F182"/>
      <c r="G182"/>
      <c r="H182"/>
      <c r="I182"/>
      <c r="J182"/>
      <c r="K182"/>
      <c r="L182"/>
      <c r="M182"/>
      <c r="N182"/>
      <c r="O182"/>
      <c r="P182"/>
      <c r="Q182"/>
      <c r="R182"/>
      <c r="S182"/>
      <c r="T182"/>
      <c r="U182"/>
      <c r="V182"/>
      <c r="W182"/>
      <c r="X182"/>
      <c r="Y182"/>
      <c r="Z182"/>
      <c r="AA182"/>
      <c r="AB182"/>
      <c r="AC182"/>
      <c r="AD182"/>
      <c r="AE182"/>
      <c r="AF182"/>
      <c r="AG182"/>
      <c r="AH182"/>
      <c r="AI182"/>
      <c r="AJ182"/>
      <c r="AK182"/>
      <c r="AL182"/>
      <c r="AM182"/>
      <c r="AN182"/>
      <c r="AO182"/>
      <c r="AP182"/>
      <c r="AQ182"/>
      <c r="AR182"/>
      <c r="AS182"/>
      <c r="AT182"/>
      <c r="AU182"/>
      <c r="AV182"/>
      <c r="AW182"/>
      <c r="AX182"/>
      <c r="AY182"/>
      <c r="AZ182"/>
      <c r="BA182"/>
      <c r="BB182"/>
      <c r="BC182"/>
      <c r="BD182"/>
      <c r="BE182"/>
      <c r="BF182"/>
      <c r="BG182"/>
      <c r="BH182"/>
      <c r="BI182"/>
      <c r="BJ182"/>
      <c r="BK182"/>
      <c r="BL182"/>
      <c r="BM182"/>
      <c r="BN182"/>
      <c r="BO182"/>
      <c r="BP182"/>
      <c r="BQ182"/>
      <c r="BR182"/>
      <c r="BS182"/>
      <c r="BT182"/>
      <c r="BU182"/>
      <c r="BV182"/>
      <c r="BW182"/>
      <c r="BX182"/>
      <c r="BY182"/>
      <c r="BZ182"/>
      <c r="CA182"/>
      <c r="CB182"/>
    </row>
    <row r="183" spans="3:80" ht="15" customHeight="1" x14ac:dyDescent="0.25">
      <c r="C183"/>
      <c r="D183"/>
      <c r="E183"/>
      <c r="F183"/>
      <c r="G183"/>
      <c r="H183"/>
      <c r="I183"/>
      <c r="J183"/>
      <c r="K183"/>
      <c r="L183"/>
      <c r="M183"/>
      <c r="N183"/>
      <c r="O183"/>
      <c r="P183"/>
      <c r="Q183"/>
      <c r="R183"/>
      <c r="S183"/>
      <c r="T183"/>
      <c r="U183"/>
      <c r="V183"/>
      <c r="W183"/>
      <c r="X183"/>
      <c r="Y183"/>
      <c r="Z183"/>
      <c r="AA183"/>
      <c r="AB183"/>
      <c r="AC183"/>
      <c r="AD183"/>
      <c r="AE183"/>
      <c r="AF183"/>
      <c r="AG183"/>
      <c r="AH183"/>
      <c r="AI183"/>
      <c r="AJ183"/>
      <c r="AK183"/>
      <c r="AL183"/>
      <c r="AM183"/>
      <c r="AN183"/>
      <c r="AO183"/>
      <c r="AP183"/>
      <c r="AQ183"/>
      <c r="AR183"/>
      <c r="AS183"/>
      <c r="AT183"/>
      <c r="AU183"/>
      <c r="AV183"/>
      <c r="AW183"/>
      <c r="AX183"/>
      <c r="AY183"/>
      <c r="AZ183"/>
      <c r="BA183"/>
      <c r="BB183"/>
      <c r="BC183"/>
      <c r="BD183"/>
      <c r="BE183"/>
      <c r="BF183"/>
      <c r="BG183"/>
      <c r="BH183"/>
      <c r="BI183"/>
      <c r="BJ183"/>
      <c r="BK183"/>
      <c r="BL183"/>
      <c r="BM183"/>
      <c r="BN183"/>
      <c r="BO183"/>
      <c r="BP183"/>
      <c r="BQ183"/>
      <c r="BR183"/>
      <c r="BS183"/>
      <c r="BT183"/>
      <c r="BU183"/>
      <c r="BV183"/>
      <c r="BW183"/>
      <c r="BX183"/>
      <c r="BY183"/>
      <c r="BZ183"/>
      <c r="CA183"/>
      <c r="CB183"/>
    </row>
    <row r="184" spans="3:80" ht="15" customHeight="1" x14ac:dyDescent="0.25">
      <c r="C184"/>
      <c r="D184"/>
      <c r="E184"/>
      <c r="F184"/>
      <c r="G184"/>
      <c r="H184"/>
      <c r="I184"/>
      <c r="J184"/>
      <c r="K184"/>
      <c r="L184"/>
      <c r="M184"/>
      <c r="N184"/>
      <c r="O184"/>
      <c r="P184"/>
      <c r="Q184"/>
      <c r="R184"/>
      <c r="S184"/>
      <c r="T184"/>
      <c r="U184"/>
      <c r="V184"/>
      <c r="W184"/>
      <c r="X184"/>
      <c r="Y184"/>
      <c r="Z184"/>
      <c r="AA184"/>
      <c r="AB184"/>
      <c r="AC184"/>
      <c r="AD184"/>
      <c r="AE184"/>
      <c r="AF184"/>
      <c r="AG184"/>
      <c r="AH184"/>
      <c r="AI184"/>
      <c r="AJ184"/>
      <c r="AK184"/>
      <c r="AL184"/>
      <c r="AM184"/>
      <c r="AN184"/>
      <c r="AO184"/>
      <c r="AP184"/>
      <c r="AQ184"/>
      <c r="AR184"/>
      <c r="AS184"/>
      <c r="AT184"/>
      <c r="AU184"/>
      <c r="AV184"/>
      <c r="AW184"/>
      <c r="AX184"/>
      <c r="AY184"/>
      <c r="AZ184"/>
      <c r="BA184"/>
      <c r="BB184"/>
      <c r="BC184"/>
      <c r="BD184"/>
      <c r="BE184"/>
      <c r="BF184"/>
      <c r="BG184"/>
      <c r="BH184"/>
      <c r="BI184"/>
      <c r="BJ184"/>
      <c r="BK184"/>
      <c r="BL184"/>
      <c r="BM184"/>
      <c r="BN184"/>
      <c r="BO184"/>
      <c r="BP184"/>
      <c r="BQ184"/>
      <c r="BR184"/>
      <c r="BS184"/>
      <c r="BT184"/>
      <c r="BU184"/>
      <c r="BV184"/>
      <c r="BW184"/>
      <c r="BX184"/>
      <c r="BY184"/>
      <c r="BZ184"/>
      <c r="CA184"/>
      <c r="CB184"/>
    </row>
    <row r="185" spans="3:80" ht="15" customHeight="1" x14ac:dyDescent="0.25">
      <c r="C185"/>
      <c r="D185"/>
      <c r="E185"/>
      <c r="F185"/>
      <c r="G185"/>
      <c r="H185"/>
      <c r="I185"/>
      <c r="J185"/>
      <c r="K185"/>
      <c r="L185"/>
      <c r="M185"/>
      <c r="N185"/>
      <c r="O185"/>
      <c r="P185"/>
      <c r="Q185"/>
      <c r="R185"/>
      <c r="S185"/>
      <c r="T185"/>
      <c r="U185"/>
      <c r="V185"/>
      <c r="W185"/>
      <c r="X185"/>
      <c r="Y185"/>
      <c r="Z185"/>
      <c r="AA185"/>
      <c r="AB185"/>
      <c r="AC185"/>
      <c r="AD185"/>
      <c r="AE185"/>
      <c r="AF185"/>
      <c r="AG185"/>
      <c r="AH185"/>
      <c r="AI185"/>
      <c r="AJ185"/>
      <c r="AK185"/>
      <c r="AL185"/>
      <c r="AM185"/>
      <c r="AN185"/>
      <c r="AO185"/>
      <c r="AP185"/>
      <c r="AQ185"/>
      <c r="AR185"/>
      <c r="AS185"/>
      <c r="AT185"/>
      <c r="AU185"/>
      <c r="AV185"/>
      <c r="AW185"/>
      <c r="AX185"/>
      <c r="AY185"/>
      <c r="AZ185"/>
      <c r="BA185"/>
      <c r="BB185"/>
      <c r="BC185"/>
      <c r="BD185"/>
      <c r="BE185"/>
      <c r="BF185"/>
      <c r="BG185"/>
      <c r="BH185"/>
      <c r="BI185"/>
      <c r="BJ185"/>
      <c r="BK185"/>
      <c r="BL185"/>
      <c r="BM185"/>
      <c r="BN185"/>
      <c r="BO185"/>
      <c r="BP185"/>
      <c r="BQ185"/>
      <c r="BR185"/>
      <c r="BS185"/>
      <c r="BT185"/>
      <c r="BU185"/>
      <c r="BV185"/>
      <c r="BW185"/>
      <c r="BX185"/>
      <c r="BY185"/>
      <c r="BZ185"/>
      <c r="CA185"/>
      <c r="CB185"/>
    </row>
    <row r="186" spans="3:80" ht="15" customHeight="1" x14ac:dyDescent="0.25">
      <c r="C186"/>
      <c r="D186"/>
      <c r="E186"/>
      <c r="F186"/>
      <c r="G186"/>
      <c r="H186"/>
      <c r="I186"/>
      <c r="J186"/>
      <c r="K186"/>
      <c r="L186"/>
      <c r="M186"/>
      <c r="N186"/>
      <c r="O186"/>
      <c r="P186"/>
      <c r="Q186"/>
      <c r="R186"/>
      <c r="S186"/>
      <c r="T186"/>
      <c r="U186"/>
      <c r="V186"/>
      <c r="W186"/>
      <c r="X186"/>
      <c r="Y186"/>
      <c r="Z186"/>
      <c r="AA186"/>
      <c r="AB186"/>
      <c r="AC186"/>
      <c r="AD186"/>
      <c r="AE186"/>
      <c r="AF186"/>
      <c r="AG186"/>
      <c r="AH186"/>
      <c r="AI186"/>
      <c r="AJ186"/>
      <c r="AK186"/>
      <c r="AL186"/>
      <c r="AM186"/>
      <c r="AN186"/>
      <c r="AO186"/>
      <c r="AP186"/>
      <c r="AQ186"/>
      <c r="AR186"/>
      <c r="AS186"/>
      <c r="AT186"/>
      <c r="AU186"/>
      <c r="AV186"/>
      <c r="AW186"/>
      <c r="AX186"/>
      <c r="AY186"/>
      <c r="AZ186"/>
      <c r="BA186"/>
      <c r="BB186"/>
      <c r="BC186"/>
      <c r="BD186"/>
      <c r="BE186"/>
      <c r="BF186"/>
      <c r="BG186"/>
      <c r="BH186"/>
      <c r="BI186"/>
      <c r="BJ186"/>
      <c r="BK186"/>
      <c r="BL186"/>
      <c r="BM186"/>
      <c r="BN186"/>
      <c r="BO186"/>
      <c r="BP186"/>
      <c r="BQ186"/>
      <c r="BR186"/>
      <c r="BS186"/>
      <c r="BT186"/>
      <c r="BU186"/>
      <c r="BV186"/>
      <c r="BW186"/>
      <c r="BX186"/>
      <c r="BY186"/>
      <c r="BZ186"/>
      <c r="CA186"/>
      <c r="CB186"/>
    </row>
    <row r="187" spans="3:80" ht="15" customHeight="1" x14ac:dyDescent="0.25">
      <c r="C187"/>
      <c r="D187"/>
      <c r="E187"/>
      <c r="F187"/>
      <c r="G187"/>
      <c r="H187"/>
      <c r="I187"/>
      <c r="J187"/>
      <c r="K187"/>
      <c r="L187"/>
      <c r="M187"/>
      <c r="N187"/>
      <c r="O187"/>
      <c r="P187"/>
      <c r="Q187"/>
      <c r="R187"/>
      <c r="S187"/>
      <c r="T187"/>
      <c r="U187"/>
      <c r="V187"/>
      <c r="W187"/>
      <c r="X187"/>
      <c r="Y187"/>
      <c r="Z187"/>
      <c r="AA187"/>
      <c r="AB187"/>
      <c r="AC187"/>
      <c r="AD187"/>
      <c r="AE187"/>
      <c r="AF187"/>
      <c r="AG187"/>
      <c r="AH187"/>
      <c r="AI187"/>
      <c r="AJ187"/>
      <c r="AK187"/>
      <c r="AL187"/>
      <c r="AM187"/>
      <c r="AN187"/>
      <c r="AO187"/>
      <c r="AP187"/>
      <c r="AQ187"/>
      <c r="AR187"/>
      <c r="AS187"/>
      <c r="AT187"/>
      <c r="AU187"/>
      <c r="AV187"/>
      <c r="AW187"/>
      <c r="AX187"/>
      <c r="AY187"/>
      <c r="AZ187"/>
      <c r="BA187"/>
      <c r="BB187"/>
      <c r="BC187"/>
      <c r="BD187"/>
      <c r="BE187"/>
      <c r="BF187"/>
      <c r="BG187"/>
      <c r="BH187"/>
      <c r="BI187"/>
      <c r="BJ187"/>
      <c r="BK187"/>
      <c r="BL187"/>
      <c r="BM187"/>
      <c r="BN187"/>
      <c r="BO187"/>
      <c r="BP187"/>
      <c r="BQ187"/>
      <c r="BR187"/>
      <c r="BS187"/>
      <c r="BT187"/>
      <c r="BU187"/>
      <c r="BV187"/>
      <c r="BW187"/>
      <c r="BX187"/>
      <c r="BY187"/>
      <c r="BZ187"/>
      <c r="CA187"/>
      <c r="CB187"/>
    </row>
    <row r="188" spans="3:80" ht="15" customHeight="1" x14ac:dyDescent="0.25">
      <c r="C188"/>
      <c r="D188"/>
      <c r="E188"/>
      <c r="F188"/>
      <c r="G188"/>
      <c r="H188"/>
      <c r="I188"/>
      <c r="J188"/>
      <c r="K188"/>
      <c r="L188"/>
      <c r="M188"/>
      <c r="N188"/>
      <c r="O188"/>
      <c r="P188"/>
      <c r="Q188"/>
      <c r="R188"/>
      <c r="S188"/>
      <c r="T188"/>
      <c r="U188"/>
      <c r="V188"/>
      <c r="W188"/>
      <c r="X188"/>
      <c r="Y188"/>
      <c r="Z188"/>
      <c r="AA188"/>
      <c r="AB188"/>
      <c r="AC188"/>
      <c r="AD188"/>
      <c r="AE188"/>
      <c r="AF188"/>
      <c r="AG188"/>
      <c r="AH188"/>
      <c r="AI188"/>
      <c r="AJ188"/>
      <c r="AK188"/>
      <c r="AL188"/>
      <c r="AM188"/>
      <c r="AN188"/>
      <c r="AO188"/>
      <c r="AP188"/>
      <c r="AQ188"/>
      <c r="AR188"/>
      <c r="AS188"/>
      <c r="AT188"/>
      <c r="AU188"/>
      <c r="AV188"/>
      <c r="AW188"/>
      <c r="AX188"/>
      <c r="AY188"/>
      <c r="AZ188"/>
      <c r="BA188"/>
      <c r="BB188"/>
      <c r="BC188"/>
      <c r="BD188"/>
      <c r="BE188"/>
      <c r="BF188"/>
      <c r="BG188"/>
      <c r="BH188"/>
      <c r="BI188"/>
      <c r="BJ188"/>
      <c r="BK188"/>
      <c r="BL188"/>
      <c r="BM188"/>
      <c r="BN188"/>
      <c r="BO188"/>
      <c r="BP188"/>
      <c r="BQ188"/>
      <c r="BR188"/>
      <c r="BS188"/>
      <c r="BT188"/>
      <c r="BU188"/>
      <c r="BV188"/>
      <c r="BW188"/>
      <c r="BX188"/>
      <c r="BY188"/>
      <c r="BZ188"/>
      <c r="CA188"/>
      <c r="CB188"/>
    </row>
    <row r="189" spans="3:80" ht="15" customHeight="1" x14ac:dyDescent="0.25">
      <c r="C189"/>
      <c r="D189"/>
      <c r="E189"/>
      <c r="F189"/>
      <c r="G189"/>
      <c r="H189"/>
      <c r="I189"/>
      <c r="J189"/>
      <c r="K189"/>
      <c r="L189"/>
      <c r="M189"/>
      <c r="N189"/>
      <c r="O189"/>
      <c r="P189"/>
      <c r="Q189"/>
      <c r="R189"/>
      <c r="S189"/>
      <c r="T189"/>
      <c r="U189"/>
      <c r="V189"/>
      <c r="W189"/>
      <c r="X189"/>
      <c r="Y189"/>
      <c r="Z189"/>
      <c r="AA189"/>
      <c r="AB189"/>
      <c r="AC189"/>
      <c r="AD189"/>
      <c r="AE189"/>
      <c r="AF189"/>
      <c r="AG189"/>
      <c r="AH189"/>
      <c r="AI189"/>
      <c r="AJ189"/>
      <c r="AK189"/>
      <c r="AL189"/>
      <c r="AM189"/>
      <c r="AN189"/>
      <c r="AO189"/>
      <c r="AP189"/>
      <c r="AQ189"/>
      <c r="AR189"/>
      <c r="AS189"/>
      <c r="AT189"/>
      <c r="AU189"/>
      <c r="AV189"/>
      <c r="AW189"/>
      <c r="AX189"/>
      <c r="AY189"/>
      <c r="AZ189"/>
      <c r="BA189"/>
      <c r="BB189"/>
      <c r="BC189"/>
      <c r="BD189"/>
      <c r="BE189"/>
      <c r="BF189"/>
      <c r="BG189"/>
      <c r="BH189"/>
      <c r="BI189"/>
      <c r="BJ189"/>
      <c r="BK189"/>
      <c r="BL189"/>
      <c r="BM189"/>
      <c r="BN189"/>
      <c r="BO189"/>
      <c r="BP189"/>
      <c r="BQ189"/>
      <c r="BR189"/>
      <c r="BS189"/>
      <c r="BT189"/>
      <c r="BU189"/>
      <c r="BV189"/>
      <c r="BW189"/>
      <c r="BX189"/>
      <c r="BY189"/>
      <c r="BZ189"/>
      <c r="CA189"/>
      <c r="CB189"/>
    </row>
    <row r="190" spans="3:80" ht="15" customHeight="1" x14ac:dyDescent="0.25">
      <c r="C190"/>
      <c r="D190"/>
      <c r="E190"/>
      <c r="F190"/>
      <c r="G190"/>
      <c r="H190"/>
      <c r="I190"/>
      <c r="J190"/>
      <c r="K190"/>
      <c r="L190"/>
      <c r="M190"/>
      <c r="N190"/>
      <c r="O190"/>
      <c r="P190"/>
      <c r="Q190"/>
      <c r="R190"/>
      <c r="S190"/>
      <c r="T190"/>
      <c r="U190"/>
      <c r="V190"/>
      <c r="W190"/>
      <c r="X190"/>
      <c r="Y190"/>
      <c r="Z190"/>
      <c r="AA190"/>
      <c r="AB190"/>
      <c r="AC190"/>
      <c r="AD190"/>
      <c r="AE190"/>
      <c r="AF190"/>
      <c r="AG190"/>
      <c r="AH190"/>
      <c r="AI190"/>
      <c r="AJ190"/>
      <c r="AK190"/>
      <c r="AL190"/>
      <c r="AM190"/>
      <c r="AN190"/>
      <c r="AO190"/>
      <c r="AP190"/>
      <c r="AQ190"/>
      <c r="AR190"/>
      <c r="AS190"/>
      <c r="AT190"/>
      <c r="AU190"/>
      <c r="AV190"/>
      <c r="AW190"/>
      <c r="AX190"/>
      <c r="AY190"/>
      <c r="AZ190"/>
      <c r="BA190"/>
      <c r="BB190"/>
      <c r="BC190"/>
      <c r="BD190"/>
      <c r="BE190"/>
      <c r="BF190"/>
      <c r="BG190"/>
      <c r="BH190"/>
      <c r="BI190"/>
      <c r="BJ190"/>
      <c r="BK190"/>
      <c r="BL190"/>
      <c r="BM190"/>
      <c r="BN190"/>
      <c r="BO190"/>
      <c r="BP190"/>
      <c r="BQ190"/>
      <c r="BR190"/>
      <c r="BS190"/>
      <c r="BT190"/>
      <c r="BU190"/>
      <c r="BV190"/>
      <c r="BW190"/>
      <c r="BX190"/>
      <c r="BY190"/>
      <c r="BZ190"/>
      <c r="CA190"/>
      <c r="CB190"/>
    </row>
    <row r="191" spans="3:80" ht="15" customHeight="1" x14ac:dyDescent="0.25">
      <c r="C191"/>
      <c r="D191"/>
      <c r="E191"/>
      <c r="F191"/>
      <c r="G191"/>
      <c r="H191"/>
      <c r="I191"/>
      <c r="J191"/>
      <c r="K191"/>
      <c r="L191"/>
      <c r="M191"/>
      <c r="N191"/>
      <c r="O191"/>
      <c r="P191"/>
      <c r="Q191"/>
      <c r="R191"/>
      <c r="S191"/>
      <c r="T191"/>
      <c r="U191"/>
      <c r="V191"/>
      <c r="W191"/>
      <c r="X191"/>
      <c r="Y191"/>
      <c r="Z191"/>
      <c r="AA191"/>
      <c r="AB191"/>
      <c r="AC191"/>
      <c r="AD191"/>
      <c r="AE191"/>
      <c r="AF191"/>
      <c r="AG191"/>
      <c r="AH191"/>
      <c r="AI191"/>
      <c r="AJ191"/>
      <c r="AK191"/>
      <c r="AL191"/>
      <c r="AM191"/>
      <c r="AN191"/>
      <c r="AO191"/>
      <c r="AP191"/>
      <c r="AQ191"/>
      <c r="AR191"/>
      <c r="AS191"/>
      <c r="AT191"/>
      <c r="AU191"/>
      <c r="AV191"/>
      <c r="AW191"/>
      <c r="AX191"/>
      <c r="AY191"/>
      <c r="AZ191"/>
      <c r="BA191"/>
      <c r="BB191"/>
      <c r="BC191"/>
      <c r="BD191"/>
      <c r="BE191"/>
      <c r="BF191"/>
      <c r="BG191"/>
      <c r="BH191"/>
      <c r="BI191"/>
      <c r="BJ191"/>
      <c r="BK191"/>
      <c r="BL191"/>
      <c r="BM191"/>
      <c r="BN191"/>
      <c r="BO191"/>
      <c r="BP191"/>
      <c r="BQ191"/>
      <c r="BR191"/>
      <c r="BS191"/>
      <c r="BT191"/>
      <c r="BU191"/>
      <c r="BV191"/>
      <c r="BW191"/>
      <c r="BX191"/>
      <c r="BY191"/>
      <c r="BZ191"/>
      <c r="CA191"/>
      <c r="CB191"/>
    </row>
    <row r="192" spans="3:80" ht="15" customHeight="1" x14ac:dyDescent="0.25">
      <c r="C192"/>
      <c r="D192"/>
      <c r="E192"/>
      <c r="F192"/>
      <c r="G192"/>
      <c r="H192"/>
      <c r="I192"/>
      <c r="J192"/>
      <c r="K192"/>
      <c r="L192"/>
      <c r="M192"/>
      <c r="N192"/>
      <c r="O192"/>
      <c r="P192"/>
      <c r="Q192"/>
      <c r="R192"/>
      <c r="S192"/>
      <c r="T192"/>
      <c r="U192"/>
      <c r="V192"/>
      <c r="W192"/>
      <c r="X192"/>
      <c r="Y192"/>
      <c r="Z192"/>
      <c r="AA192"/>
      <c r="AB192"/>
      <c r="AC192"/>
      <c r="AD192"/>
      <c r="AE192"/>
      <c r="AF192"/>
      <c r="AG192"/>
      <c r="AH192"/>
      <c r="AI192"/>
      <c r="AJ192"/>
      <c r="AK192"/>
      <c r="AL192"/>
      <c r="AM192"/>
      <c r="AN192"/>
      <c r="AO192"/>
      <c r="AP192"/>
      <c r="AQ192"/>
      <c r="AR192"/>
      <c r="AS192"/>
      <c r="AT192"/>
      <c r="AU192"/>
      <c r="AV192"/>
      <c r="AW192"/>
      <c r="AX192"/>
      <c r="AY192"/>
      <c r="AZ192"/>
      <c r="BA192"/>
      <c r="BB192"/>
      <c r="BC192"/>
      <c r="BD192"/>
      <c r="BE192"/>
      <c r="BF192"/>
      <c r="BG192"/>
      <c r="BH192"/>
      <c r="BI192"/>
      <c r="BJ192"/>
      <c r="BK192"/>
      <c r="BL192"/>
      <c r="BM192"/>
      <c r="BN192"/>
      <c r="BO192"/>
      <c r="BP192"/>
      <c r="BQ192"/>
      <c r="BR192"/>
      <c r="BS192"/>
      <c r="BT192"/>
      <c r="BU192"/>
      <c r="BV192"/>
      <c r="BW192"/>
      <c r="BX192"/>
      <c r="BY192"/>
      <c r="BZ192"/>
      <c r="CA192"/>
      <c r="CB192"/>
    </row>
    <row r="193" spans="3:80" ht="15" customHeight="1" x14ac:dyDescent="0.25">
      <c r="C193"/>
      <c r="D193"/>
      <c r="E193"/>
      <c r="F193"/>
      <c r="G193"/>
      <c r="H193"/>
      <c r="I193"/>
      <c r="J193"/>
      <c r="K193"/>
      <c r="L193"/>
      <c r="M193"/>
      <c r="N193"/>
      <c r="O193"/>
      <c r="P193"/>
      <c r="Q193"/>
      <c r="R193"/>
      <c r="S193"/>
      <c r="T193"/>
      <c r="U193"/>
      <c r="V193"/>
      <c r="W193"/>
      <c r="X193"/>
      <c r="Y193"/>
      <c r="Z193"/>
      <c r="AA193"/>
      <c r="AB193"/>
      <c r="AC193"/>
      <c r="AD193"/>
      <c r="AE193"/>
      <c r="AF193"/>
      <c r="AG193"/>
      <c r="AH193"/>
      <c r="AI193"/>
      <c r="AJ193"/>
      <c r="AK193"/>
      <c r="AL193"/>
      <c r="AM193"/>
      <c r="AN193"/>
      <c r="AO193"/>
      <c r="AP193"/>
      <c r="AQ193"/>
      <c r="AR193"/>
      <c r="AS193"/>
      <c r="AT193"/>
      <c r="AU193"/>
      <c r="AV193"/>
      <c r="AW193"/>
      <c r="AX193"/>
      <c r="AY193"/>
      <c r="AZ193"/>
      <c r="BA193"/>
      <c r="BB193"/>
      <c r="BC193"/>
      <c r="BD193"/>
      <c r="BE193"/>
      <c r="BF193"/>
      <c r="BG193"/>
      <c r="BH193"/>
      <c r="BI193"/>
      <c r="BJ193"/>
      <c r="BK193"/>
      <c r="BL193"/>
      <c r="BM193"/>
      <c r="BN193"/>
      <c r="BO193"/>
      <c r="BP193"/>
      <c r="BQ193"/>
      <c r="BR193"/>
      <c r="BS193"/>
      <c r="BT193"/>
      <c r="BU193"/>
      <c r="BV193"/>
      <c r="BW193"/>
      <c r="BX193"/>
      <c r="BY193"/>
      <c r="BZ193"/>
      <c r="CA193"/>
      <c r="CB193"/>
    </row>
    <row r="194" spans="3:80" ht="15" customHeight="1" x14ac:dyDescent="0.25">
      <c r="C194"/>
      <c r="D194"/>
      <c r="E194"/>
      <c r="F194"/>
      <c r="G194"/>
      <c r="H194"/>
      <c r="I194"/>
      <c r="J194"/>
      <c r="K194"/>
      <c r="L194"/>
      <c r="M194"/>
      <c r="N194"/>
      <c r="O194"/>
      <c r="P194"/>
      <c r="Q194"/>
      <c r="R194"/>
      <c r="S194"/>
      <c r="T194"/>
      <c r="U194"/>
      <c r="V194"/>
      <c r="W194"/>
      <c r="X194"/>
      <c r="Y194"/>
      <c r="Z194"/>
      <c r="AA194"/>
      <c r="AB194"/>
      <c r="AC194"/>
      <c r="AD194"/>
      <c r="AE194"/>
      <c r="AF194"/>
      <c r="AG194"/>
      <c r="AH194"/>
      <c r="AI194"/>
      <c r="AJ194"/>
      <c r="AK194"/>
      <c r="AL194"/>
      <c r="AM194"/>
      <c r="AN194"/>
      <c r="AO194"/>
      <c r="AP194"/>
      <c r="AQ194"/>
      <c r="AR194"/>
      <c r="AS194"/>
      <c r="AT194"/>
      <c r="AU194"/>
      <c r="AV194"/>
      <c r="AW194"/>
      <c r="AX194"/>
      <c r="AY194"/>
      <c r="AZ194"/>
      <c r="BA194"/>
      <c r="BB194"/>
      <c r="BC194"/>
      <c r="BD194"/>
      <c r="BE194"/>
      <c r="BF194"/>
      <c r="BG194"/>
      <c r="BH194"/>
      <c r="BI194"/>
      <c r="BJ194"/>
      <c r="BK194"/>
      <c r="BL194"/>
      <c r="BM194"/>
      <c r="BN194"/>
      <c r="BO194"/>
      <c r="BP194"/>
      <c r="BQ194"/>
      <c r="BR194"/>
      <c r="BS194"/>
      <c r="BT194"/>
      <c r="BU194"/>
      <c r="BV194"/>
      <c r="BW194"/>
      <c r="BX194"/>
      <c r="BY194"/>
      <c r="BZ194"/>
      <c r="CA194"/>
      <c r="CB194"/>
    </row>
    <row r="195" spans="3:80" ht="15" customHeight="1" x14ac:dyDescent="0.25">
      <c r="C195"/>
      <c r="D195"/>
      <c r="E195"/>
      <c r="F195"/>
      <c r="G195"/>
      <c r="H195"/>
      <c r="I195"/>
      <c r="J195"/>
      <c r="K195"/>
      <c r="L195"/>
      <c r="M195"/>
      <c r="N195"/>
      <c r="O195"/>
      <c r="P195"/>
      <c r="Q195"/>
      <c r="R195"/>
      <c r="S195"/>
      <c r="T195"/>
      <c r="U195"/>
      <c r="V195"/>
      <c r="W195"/>
      <c r="X195"/>
      <c r="Y195"/>
      <c r="Z195"/>
      <c r="AA195"/>
      <c r="AB195"/>
      <c r="AC195"/>
      <c r="AD195"/>
      <c r="AE195"/>
      <c r="AF195"/>
      <c r="AG195"/>
      <c r="AH195"/>
      <c r="AI195"/>
      <c r="AJ195"/>
      <c r="AK195"/>
      <c r="AL195"/>
      <c r="AM195"/>
      <c r="AN195"/>
      <c r="AO195"/>
      <c r="AP195"/>
      <c r="AQ195"/>
      <c r="AR195"/>
      <c r="AS195"/>
      <c r="AT195"/>
      <c r="AU195"/>
      <c r="AV195"/>
      <c r="AW195"/>
      <c r="AX195"/>
      <c r="AY195"/>
      <c r="AZ195"/>
      <c r="BA195"/>
      <c r="BB195"/>
      <c r="BC195"/>
      <c r="BD195"/>
      <c r="BE195"/>
      <c r="BF195"/>
      <c r="BG195"/>
      <c r="BH195"/>
      <c r="BI195"/>
      <c r="BJ195"/>
      <c r="BK195"/>
      <c r="BL195"/>
      <c r="BM195"/>
      <c r="BN195"/>
      <c r="BO195"/>
      <c r="BP195"/>
      <c r="BQ195"/>
      <c r="BR195"/>
      <c r="BS195"/>
      <c r="BT195"/>
      <c r="BU195"/>
      <c r="BV195"/>
      <c r="BW195"/>
      <c r="BX195"/>
      <c r="BY195"/>
      <c r="BZ195"/>
      <c r="CA195"/>
      <c r="CB195"/>
    </row>
    <row r="196" spans="3:80" ht="15" customHeight="1" x14ac:dyDescent="0.25">
      <c r="C196"/>
      <c r="D196"/>
      <c r="E196"/>
      <c r="F196"/>
      <c r="G196"/>
      <c r="H196"/>
      <c r="I196"/>
      <c r="J196"/>
      <c r="K196"/>
      <c r="L196"/>
      <c r="M196"/>
      <c r="N196"/>
      <c r="O196"/>
      <c r="P196"/>
      <c r="Q196"/>
      <c r="R196"/>
      <c r="S196"/>
      <c r="T196"/>
      <c r="U196"/>
      <c r="V196"/>
      <c r="W196"/>
      <c r="X196"/>
      <c r="Y196"/>
      <c r="Z196"/>
      <c r="AA196"/>
      <c r="AB196"/>
      <c r="AC196"/>
      <c r="AD196"/>
      <c r="AE196"/>
      <c r="AF196"/>
      <c r="AG196"/>
      <c r="AH196"/>
      <c r="AI196"/>
      <c r="AJ196"/>
      <c r="AK196"/>
      <c r="AL196"/>
      <c r="AM196"/>
      <c r="AN196"/>
      <c r="AO196"/>
      <c r="AP196"/>
      <c r="AQ196"/>
      <c r="AR196"/>
      <c r="AS196"/>
      <c r="AT196"/>
      <c r="AU196"/>
      <c r="AV196"/>
      <c r="AW196"/>
      <c r="AX196"/>
      <c r="AY196"/>
      <c r="AZ196"/>
      <c r="BA196"/>
      <c r="BB196"/>
      <c r="BC196"/>
      <c r="BD196"/>
      <c r="BE196"/>
      <c r="BF196"/>
      <c r="BG196"/>
      <c r="BH196"/>
      <c r="BI196"/>
      <c r="BJ196"/>
      <c r="BK196"/>
      <c r="BL196"/>
      <c r="BM196"/>
      <c r="BN196"/>
      <c r="BO196"/>
      <c r="BP196"/>
      <c r="BQ196"/>
      <c r="BR196"/>
      <c r="BS196"/>
      <c r="BT196"/>
      <c r="BU196"/>
      <c r="BV196"/>
      <c r="BW196"/>
      <c r="BX196"/>
      <c r="BY196"/>
      <c r="BZ196"/>
      <c r="CA196"/>
      <c r="CB196"/>
    </row>
    <row r="197" spans="3:80" ht="15" customHeight="1" x14ac:dyDescent="0.25">
      <c r="C197"/>
      <c r="D197"/>
      <c r="E197"/>
      <c r="F197"/>
      <c r="G197"/>
      <c r="H197"/>
      <c r="I197"/>
      <c r="J197"/>
      <c r="K197"/>
      <c r="L197"/>
      <c r="M197"/>
      <c r="N197"/>
      <c r="O197"/>
      <c r="P197"/>
      <c r="Q197"/>
      <c r="R197"/>
      <c r="S197"/>
      <c r="T197"/>
      <c r="U197"/>
      <c r="V197"/>
      <c r="W197"/>
      <c r="X197"/>
      <c r="Y197"/>
      <c r="Z197"/>
      <c r="AA197"/>
      <c r="AB197"/>
      <c r="AC197"/>
      <c r="AD197"/>
      <c r="AE197"/>
      <c r="AF197"/>
      <c r="AG197"/>
      <c r="AH197"/>
      <c r="AI197"/>
      <c r="AJ197"/>
      <c r="AK197"/>
      <c r="AL197"/>
      <c r="AM197"/>
      <c r="AN197"/>
      <c r="AO197"/>
      <c r="AP197"/>
      <c r="AQ197"/>
      <c r="AR197"/>
      <c r="AS197"/>
      <c r="AT197"/>
      <c r="AU197"/>
      <c r="AV197"/>
      <c r="AW197"/>
      <c r="AX197"/>
      <c r="AY197"/>
      <c r="AZ197"/>
      <c r="BA197"/>
      <c r="BB197"/>
      <c r="BC197"/>
      <c r="BD197"/>
      <c r="BE197"/>
      <c r="BF197"/>
      <c r="BG197"/>
      <c r="BH197"/>
      <c r="BI197"/>
      <c r="BJ197"/>
      <c r="BK197"/>
      <c r="BL197"/>
      <c r="BM197"/>
      <c r="BN197"/>
      <c r="BO197"/>
      <c r="BP197"/>
      <c r="BQ197"/>
      <c r="BR197"/>
      <c r="BS197"/>
      <c r="BT197"/>
      <c r="BU197"/>
      <c r="BV197"/>
      <c r="BW197"/>
      <c r="BX197"/>
      <c r="BY197"/>
      <c r="BZ197"/>
      <c r="CA197"/>
      <c r="CB197"/>
    </row>
    <row r="198" spans="3:80" ht="15" customHeight="1" x14ac:dyDescent="0.25">
      <c r="C198"/>
      <c r="D198"/>
      <c r="E198"/>
      <c r="F198"/>
      <c r="G198"/>
      <c r="H198"/>
      <c r="I198"/>
      <c r="J198"/>
      <c r="K198"/>
      <c r="L198"/>
      <c r="M198"/>
      <c r="N198"/>
      <c r="O198"/>
      <c r="P198"/>
      <c r="Q198"/>
      <c r="R198"/>
      <c r="S198"/>
      <c r="T198"/>
      <c r="U198"/>
      <c r="V198"/>
      <c r="W198"/>
      <c r="X198"/>
      <c r="Y198"/>
      <c r="Z198"/>
      <c r="AA198"/>
      <c r="AB198"/>
      <c r="AC198"/>
      <c r="AD198"/>
      <c r="AE198"/>
      <c r="AF198"/>
      <c r="AG198"/>
      <c r="AH198"/>
      <c r="AI198"/>
      <c r="AJ198"/>
      <c r="AK198"/>
      <c r="AL198"/>
      <c r="AM198"/>
      <c r="AN198"/>
      <c r="AO198"/>
      <c r="AP198"/>
      <c r="AQ198"/>
      <c r="AR198"/>
      <c r="AS198"/>
      <c r="AT198"/>
      <c r="AU198"/>
      <c r="AV198"/>
      <c r="AW198"/>
      <c r="AX198"/>
      <c r="AY198"/>
      <c r="AZ198"/>
      <c r="BA198"/>
      <c r="BB198"/>
      <c r="BC198"/>
      <c r="BD198"/>
      <c r="BE198"/>
      <c r="BF198"/>
      <c r="BG198"/>
      <c r="BH198"/>
      <c r="BI198"/>
      <c r="BJ198"/>
      <c r="BK198"/>
      <c r="BL198"/>
      <c r="BM198"/>
      <c r="BN198"/>
      <c r="BO198"/>
      <c r="BP198"/>
      <c r="BQ198"/>
      <c r="BR198"/>
      <c r="BS198"/>
      <c r="BT198"/>
      <c r="BU198"/>
      <c r="BV198"/>
      <c r="BW198"/>
      <c r="BX198"/>
      <c r="BY198"/>
      <c r="BZ198"/>
      <c r="CA198"/>
      <c r="CB198"/>
    </row>
    <row r="199" spans="3:80" ht="15" customHeight="1" x14ac:dyDescent="0.25">
      <c r="C199"/>
      <c r="D199"/>
      <c r="E199"/>
      <c r="F199"/>
      <c r="G199"/>
      <c r="H199"/>
      <c r="I199"/>
      <c r="J199"/>
      <c r="K199"/>
      <c r="L199"/>
      <c r="M199"/>
      <c r="N199"/>
      <c r="O199"/>
      <c r="P199"/>
      <c r="Q199"/>
      <c r="R199"/>
      <c r="S199"/>
      <c r="T199"/>
      <c r="U199"/>
      <c r="V199"/>
      <c r="W199"/>
      <c r="X199"/>
      <c r="Y199"/>
      <c r="Z199"/>
      <c r="AA199"/>
      <c r="AB199"/>
      <c r="AC199"/>
      <c r="AD199"/>
      <c r="AE199"/>
      <c r="AF199"/>
      <c r="AG199"/>
      <c r="AH199"/>
      <c r="AI199"/>
      <c r="AJ199"/>
      <c r="AK199"/>
      <c r="AL199"/>
      <c r="AM199"/>
      <c r="AN199"/>
      <c r="AO199"/>
      <c r="AP199"/>
      <c r="AQ199"/>
      <c r="AR199"/>
      <c r="AS199"/>
      <c r="AT199"/>
      <c r="AU199"/>
      <c r="AV199"/>
      <c r="AW199"/>
      <c r="AX199"/>
      <c r="AY199"/>
      <c r="AZ199"/>
      <c r="BA199"/>
      <c r="BB199"/>
      <c r="BC199"/>
      <c r="BD199"/>
      <c r="BE199"/>
      <c r="BF199"/>
      <c r="BG199"/>
      <c r="BH199"/>
      <c r="BI199"/>
      <c r="BJ199"/>
      <c r="BK199"/>
      <c r="BL199"/>
      <c r="BM199"/>
      <c r="BN199"/>
      <c r="BO199"/>
      <c r="BP199"/>
      <c r="BQ199"/>
      <c r="BR199"/>
      <c r="BS199"/>
      <c r="BT199"/>
      <c r="BU199"/>
      <c r="BV199"/>
      <c r="BW199"/>
      <c r="BX199"/>
      <c r="BY199"/>
      <c r="BZ199"/>
      <c r="CA199"/>
      <c r="CB199"/>
    </row>
    <row r="200" spans="3:80" ht="15" customHeight="1" x14ac:dyDescent="0.25">
      <c r="C200"/>
      <c r="D200"/>
      <c r="E200"/>
      <c r="F200"/>
      <c r="G200"/>
      <c r="H200"/>
      <c r="I200"/>
      <c r="J200"/>
      <c r="K200"/>
      <c r="L200"/>
      <c r="M200"/>
      <c r="N200"/>
      <c r="O200"/>
      <c r="P200"/>
      <c r="Q200"/>
      <c r="R200"/>
      <c r="S200"/>
      <c r="T200"/>
      <c r="U200"/>
      <c r="V200"/>
      <c r="W200"/>
      <c r="X200"/>
      <c r="Y200"/>
      <c r="Z200"/>
      <c r="AA200"/>
      <c r="AB200"/>
      <c r="AC200"/>
      <c r="AD200"/>
      <c r="AE200"/>
      <c r="AF200"/>
      <c r="AG200"/>
      <c r="AH200"/>
      <c r="AI200"/>
      <c r="AJ200"/>
      <c r="AK200"/>
      <c r="AL200"/>
      <c r="AM200"/>
      <c r="AN200"/>
      <c r="AO200"/>
      <c r="AP200"/>
      <c r="AQ200"/>
      <c r="AR200"/>
      <c r="AS200"/>
      <c r="AT200"/>
      <c r="AU200"/>
      <c r="AV200"/>
      <c r="AW200"/>
      <c r="AX200"/>
      <c r="AY200"/>
      <c r="AZ200"/>
      <c r="BA200"/>
      <c r="BB200"/>
      <c r="BC200"/>
      <c r="BD200"/>
      <c r="BE200"/>
      <c r="BF200"/>
      <c r="BG200"/>
      <c r="BH200"/>
      <c r="BI200"/>
      <c r="BJ200"/>
      <c r="BK200"/>
      <c r="BL200"/>
      <c r="BM200"/>
      <c r="BN200"/>
      <c r="BO200"/>
      <c r="BP200"/>
      <c r="BQ200"/>
      <c r="BR200"/>
      <c r="BS200"/>
      <c r="BT200"/>
      <c r="BU200"/>
      <c r="BV200"/>
      <c r="BW200"/>
      <c r="BX200"/>
      <c r="BY200"/>
      <c r="BZ200"/>
      <c r="CA200"/>
      <c r="CB200"/>
    </row>
    <row r="201" spans="3:80" ht="15" customHeight="1" x14ac:dyDescent="0.25">
      <c r="C201"/>
      <c r="D201"/>
      <c r="E201"/>
      <c r="F201"/>
      <c r="G201"/>
      <c r="H201"/>
      <c r="I201"/>
      <c r="J201"/>
      <c r="K201"/>
      <c r="L201"/>
      <c r="M201"/>
      <c r="N201"/>
      <c r="O201"/>
      <c r="P201"/>
      <c r="Q201"/>
      <c r="R201"/>
      <c r="S201"/>
      <c r="T201"/>
      <c r="U201"/>
      <c r="V201"/>
      <c r="W201"/>
      <c r="X201"/>
      <c r="Y201"/>
      <c r="Z201"/>
      <c r="AA201"/>
      <c r="AB201"/>
      <c r="AC201"/>
      <c r="AD201"/>
      <c r="AE201"/>
      <c r="AF201"/>
      <c r="AG201"/>
      <c r="AH201"/>
      <c r="AI201"/>
      <c r="AJ201"/>
      <c r="AK201"/>
      <c r="AL201"/>
      <c r="AM201"/>
      <c r="AN201"/>
      <c r="AO201"/>
      <c r="AP201"/>
      <c r="AQ201"/>
      <c r="AR201"/>
      <c r="AS201"/>
      <c r="AT201"/>
      <c r="AU201"/>
      <c r="AV201"/>
      <c r="AW201"/>
      <c r="AX201"/>
      <c r="AY201"/>
      <c r="AZ201"/>
      <c r="BA201"/>
      <c r="BB201"/>
      <c r="BC201"/>
      <c r="BD201"/>
      <c r="BE201"/>
      <c r="BF201"/>
      <c r="BG201"/>
      <c r="BH201"/>
      <c r="BI201"/>
      <c r="BJ201"/>
      <c r="BK201"/>
      <c r="BL201"/>
      <c r="BM201"/>
      <c r="BN201"/>
      <c r="BO201"/>
      <c r="BP201"/>
      <c r="BQ201"/>
      <c r="BR201"/>
      <c r="BS201"/>
      <c r="BT201"/>
      <c r="BU201"/>
      <c r="BV201"/>
      <c r="BW201"/>
      <c r="BX201"/>
      <c r="BY201"/>
      <c r="BZ201"/>
      <c r="CA201"/>
      <c r="CB201"/>
    </row>
    <row r="202" spans="3:80" ht="15" customHeight="1" x14ac:dyDescent="0.25">
      <c r="C202"/>
      <c r="D202"/>
      <c r="E202"/>
      <c r="F202"/>
      <c r="G202"/>
      <c r="H202"/>
      <c r="I202"/>
      <c r="J202"/>
      <c r="K202"/>
      <c r="L202"/>
      <c r="M202"/>
      <c r="N202"/>
      <c r="O202"/>
      <c r="P202"/>
      <c r="Q202"/>
      <c r="R202"/>
      <c r="S202"/>
      <c r="T202"/>
      <c r="U202"/>
      <c r="V202"/>
      <c r="W202"/>
      <c r="X202"/>
      <c r="Y202"/>
      <c r="Z202"/>
      <c r="AA202"/>
      <c r="AB202"/>
      <c r="AC202"/>
      <c r="AD202"/>
      <c r="AE202"/>
      <c r="AF202"/>
      <c r="AG202"/>
      <c r="AH202"/>
      <c r="AI202"/>
      <c r="AJ202"/>
      <c r="AK202"/>
      <c r="AL202"/>
      <c r="AM202"/>
      <c r="AN202"/>
      <c r="AO202"/>
      <c r="AP202"/>
      <c r="AQ202"/>
      <c r="AR202"/>
      <c r="AS202"/>
      <c r="AT202"/>
      <c r="AU202"/>
      <c r="AV202"/>
      <c r="AW202"/>
      <c r="AX202"/>
      <c r="AY202"/>
      <c r="AZ202"/>
      <c r="BA202"/>
      <c r="BB202"/>
      <c r="BC202"/>
      <c r="BD202"/>
      <c r="BE202"/>
      <c r="BF202"/>
      <c r="BG202"/>
      <c r="BH202"/>
      <c r="BI202"/>
      <c r="BJ202"/>
      <c r="BK202"/>
      <c r="BL202"/>
      <c r="BM202"/>
      <c r="BN202"/>
      <c r="BO202"/>
      <c r="BP202"/>
      <c r="BQ202"/>
      <c r="BR202"/>
      <c r="BS202"/>
      <c r="BT202"/>
      <c r="BU202"/>
      <c r="BV202"/>
      <c r="BW202"/>
      <c r="BX202"/>
      <c r="BY202"/>
      <c r="BZ202"/>
      <c r="CA202"/>
      <c r="CB202"/>
    </row>
    <row r="203" spans="3:80" ht="15" customHeight="1" x14ac:dyDescent="0.25">
      <c r="C203"/>
      <c r="D203"/>
      <c r="E203"/>
      <c r="F203"/>
      <c r="G203"/>
      <c r="H203"/>
      <c r="I203"/>
      <c r="J203"/>
      <c r="K203"/>
      <c r="L203"/>
      <c r="M203"/>
      <c r="N203"/>
      <c r="O203"/>
      <c r="P203"/>
      <c r="Q203"/>
      <c r="R203"/>
      <c r="S203"/>
      <c r="T203"/>
      <c r="U203"/>
      <c r="V203"/>
      <c r="W203"/>
      <c r="X203"/>
      <c r="Y203"/>
      <c r="Z203"/>
      <c r="AA203"/>
      <c r="AB203"/>
      <c r="AC203"/>
      <c r="AD203"/>
      <c r="AE203"/>
      <c r="AF203"/>
      <c r="AG203"/>
      <c r="AH203"/>
      <c r="AI203"/>
      <c r="AJ203"/>
      <c r="AK203"/>
      <c r="AL203"/>
      <c r="AM203"/>
      <c r="AN203"/>
      <c r="AO203"/>
      <c r="AP203"/>
      <c r="AQ203"/>
      <c r="AR203"/>
      <c r="AS203"/>
      <c r="AT203"/>
      <c r="AU203"/>
      <c r="AV203"/>
      <c r="AW203"/>
      <c r="AX203"/>
      <c r="AY203"/>
      <c r="AZ203"/>
      <c r="BA203"/>
      <c r="BB203"/>
      <c r="BC203"/>
      <c r="BD203"/>
      <c r="BE203"/>
      <c r="BF203"/>
      <c r="BG203"/>
      <c r="BH203"/>
      <c r="BI203"/>
      <c r="BJ203"/>
      <c r="BK203"/>
      <c r="BL203"/>
      <c r="BM203"/>
      <c r="BN203"/>
      <c r="BO203"/>
      <c r="BP203"/>
      <c r="BQ203"/>
      <c r="BR203"/>
      <c r="BS203"/>
      <c r="BT203"/>
      <c r="BU203"/>
      <c r="BV203"/>
      <c r="BW203"/>
      <c r="BX203"/>
      <c r="BY203"/>
      <c r="BZ203"/>
      <c r="CA203"/>
      <c r="CB203"/>
    </row>
    <row r="204" spans="3:80" ht="15" customHeight="1" x14ac:dyDescent="0.25">
      <c r="C204"/>
      <c r="D204"/>
      <c r="E204"/>
      <c r="F204"/>
      <c r="G204"/>
      <c r="H204"/>
      <c r="I204"/>
      <c r="J204"/>
      <c r="K204"/>
      <c r="L204"/>
      <c r="M204"/>
      <c r="N204"/>
      <c r="O204"/>
      <c r="P204"/>
      <c r="Q204"/>
      <c r="R204"/>
      <c r="S204"/>
      <c r="T204"/>
      <c r="U204"/>
      <c r="V204"/>
      <c r="W204"/>
      <c r="X204"/>
      <c r="Y204"/>
      <c r="Z204"/>
      <c r="AA204"/>
      <c r="AB204"/>
      <c r="AC204"/>
      <c r="AD204"/>
      <c r="AE204"/>
      <c r="AF204"/>
      <c r="AG204"/>
      <c r="AH204"/>
      <c r="AI204"/>
      <c r="AJ204"/>
      <c r="AK204"/>
      <c r="AL204"/>
      <c r="AM204"/>
      <c r="AN204"/>
      <c r="AO204"/>
      <c r="AP204"/>
      <c r="AQ204"/>
      <c r="AR204"/>
      <c r="AS204"/>
      <c r="AT204"/>
      <c r="AU204"/>
      <c r="AV204"/>
      <c r="AW204"/>
      <c r="AX204"/>
      <c r="AY204"/>
      <c r="AZ204"/>
      <c r="BA204"/>
      <c r="BB204"/>
      <c r="BC204"/>
      <c r="BD204"/>
      <c r="BE204"/>
      <c r="BF204"/>
      <c r="BG204"/>
      <c r="BH204"/>
      <c r="BI204"/>
      <c r="BJ204"/>
      <c r="BK204"/>
      <c r="BL204"/>
      <c r="BM204"/>
      <c r="BN204"/>
      <c r="BO204"/>
      <c r="BP204"/>
      <c r="BQ204"/>
      <c r="BR204"/>
      <c r="BS204"/>
      <c r="BT204"/>
      <c r="BU204"/>
      <c r="BV204"/>
      <c r="BW204"/>
      <c r="BX204"/>
      <c r="BY204"/>
      <c r="BZ204"/>
      <c r="CA204"/>
      <c r="CB204"/>
    </row>
    <row r="205" spans="3:80" ht="15" customHeight="1" x14ac:dyDescent="0.25">
      <c r="C205"/>
      <c r="D205"/>
      <c r="E205"/>
      <c r="F205"/>
      <c r="G205"/>
      <c r="H205"/>
      <c r="I205"/>
      <c r="J205"/>
      <c r="K205"/>
      <c r="L205"/>
      <c r="M205"/>
      <c r="N205"/>
      <c r="O205"/>
      <c r="P205"/>
      <c r="Q205"/>
      <c r="R205"/>
      <c r="S205"/>
      <c r="T205"/>
      <c r="U205"/>
      <c r="V205"/>
      <c r="W205"/>
      <c r="X205"/>
      <c r="Y205"/>
      <c r="Z205"/>
      <c r="AA205"/>
      <c r="AB205"/>
      <c r="AC205"/>
      <c r="AD205"/>
      <c r="AE205"/>
      <c r="AF205"/>
      <c r="AG205"/>
      <c r="AH205"/>
      <c r="AI205"/>
      <c r="AJ205"/>
      <c r="AK205"/>
      <c r="AL205"/>
      <c r="AM205"/>
      <c r="AN205"/>
      <c r="AO205"/>
      <c r="AP205"/>
      <c r="AQ205"/>
      <c r="AR205"/>
      <c r="AS205"/>
      <c r="AT205"/>
      <c r="AU205"/>
      <c r="AV205"/>
      <c r="AW205"/>
      <c r="AX205"/>
      <c r="AY205"/>
      <c r="AZ205"/>
      <c r="BA205"/>
      <c r="BB205"/>
      <c r="BC205"/>
      <c r="BD205"/>
      <c r="BE205"/>
      <c r="BF205"/>
      <c r="BG205"/>
      <c r="BH205"/>
      <c r="BI205"/>
      <c r="BJ205"/>
      <c r="BK205"/>
      <c r="BL205"/>
      <c r="BM205"/>
      <c r="BN205"/>
      <c r="BO205"/>
      <c r="BP205"/>
      <c r="BQ205"/>
      <c r="BR205"/>
      <c r="BS205"/>
      <c r="BT205"/>
      <c r="BU205"/>
      <c r="BV205"/>
      <c r="BW205"/>
      <c r="BX205"/>
      <c r="BY205"/>
      <c r="BZ205"/>
      <c r="CA205"/>
      <c r="CB205"/>
    </row>
    <row r="206" spans="3:80" ht="15" customHeight="1" x14ac:dyDescent="0.25">
      <c r="C206"/>
      <c r="D206"/>
      <c r="E206"/>
      <c r="F206"/>
      <c r="G206"/>
      <c r="H206"/>
      <c r="I206"/>
      <c r="J206"/>
      <c r="K206"/>
      <c r="L206"/>
      <c r="M206"/>
      <c r="N206"/>
      <c r="O206"/>
      <c r="P206"/>
      <c r="Q206"/>
      <c r="R206"/>
      <c r="S206"/>
      <c r="T206"/>
      <c r="U206"/>
      <c r="V206"/>
      <c r="W206"/>
      <c r="X206"/>
      <c r="Y206"/>
      <c r="Z206"/>
      <c r="AA206"/>
      <c r="AB206"/>
      <c r="AC206"/>
      <c r="AD206"/>
      <c r="AE206"/>
      <c r="AF206"/>
      <c r="AG206"/>
      <c r="AH206"/>
      <c r="AI206"/>
      <c r="AJ206"/>
      <c r="AK206"/>
      <c r="AL206"/>
      <c r="AM206"/>
      <c r="AN206"/>
      <c r="AO206"/>
      <c r="AP206"/>
      <c r="AQ206"/>
      <c r="AR206"/>
      <c r="AS206"/>
      <c r="AT206"/>
      <c r="AU206"/>
      <c r="AV206"/>
      <c r="AW206"/>
      <c r="AX206"/>
      <c r="AY206"/>
      <c r="AZ206"/>
      <c r="BA206"/>
      <c r="BB206"/>
      <c r="BC206"/>
      <c r="BD206"/>
      <c r="BE206"/>
      <c r="BF206"/>
      <c r="BG206"/>
      <c r="BH206"/>
      <c r="BI206"/>
      <c r="BJ206"/>
      <c r="BK206"/>
      <c r="BL206"/>
      <c r="BM206"/>
      <c r="BN206"/>
      <c r="BO206"/>
      <c r="BP206"/>
      <c r="BQ206"/>
      <c r="BR206"/>
      <c r="BS206"/>
      <c r="BT206"/>
      <c r="BU206"/>
      <c r="BV206"/>
      <c r="BW206"/>
      <c r="BX206"/>
      <c r="BY206"/>
      <c r="BZ206"/>
      <c r="CA206"/>
      <c r="CB206"/>
    </row>
    <row r="207" spans="3:80" ht="15" customHeight="1" x14ac:dyDescent="0.25">
      <c r="C207"/>
      <c r="D207"/>
      <c r="E207"/>
      <c r="F207"/>
      <c r="G207"/>
      <c r="H207"/>
      <c r="I207"/>
      <c r="J207"/>
      <c r="K207"/>
      <c r="L207"/>
      <c r="M207"/>
      <c r="N207"/>
      <c r="O207"/>
      <c r="P207"/>
      <c r="Q207"/>
      <c r="R207"/>
      <c r="S207"/>
      <c r="T207"/>
      <c r="U207"/>
      <c r="V207"/>
      <c r="W207"/>
      <c r="X207"/>
      <c r="Y207"/>
      <c r="Z207"/>
      <c r="AA207"/>
      <c r="AB207"/>
      <c r="AC207"/>
      <c r="AD207"/>
      <c r="AE207"/>
      <c r="AF207"/>
      <c r="AG207"/>
      <c r="AH207"/>
      <c r="AI207"/>
      <c r="AJ207"/>
      <c r="AK207"/>
      <c r="AL207"/>
      <c r="AM207"/>
      <c r="AN207"/>
      <c r="AO207"/>
      <c r="AP207"/>
      <c r="AQ207"/>
      <c r="AR207"/>
      <c r="AS207"/>
      <c r="AT207"/>
      <c r="AU207"/>
      <c r="AV207"/>
      <c r="AW207"/>
      <c r="AX207"/>
      <c r="AY207"/>
      <c r="AZ207"/>
      <c r="BA207"/>
      <c r="BB207"/>
      <c r="BC207"/>
      <c r="BD207"/>
      <c r="BE207"/>
      <c r="BF207"/>
      <c r="BG207"/>
      <c r="BH207"/>
      <c r="BI207"/>
      <c r="BJ207"/>
      <c r="BK207"/>
      <c r="BL207"/>
      <c r="BM207"/>
      <c r="BN207"/>
      <c r="BO207"/>
      <c r="BP207"/>
      <c r="BQ207"/>
      <c r="BR207"/>
      <c r="BS207"/>
      <c r="BT207"/>
      <c r="BU207"/>
      <c r="BV207"/>
      <c r="BW207"/>
      <c r="BX207"/>
      <c r="BY207"/>
      <c r="BZ207"/>
      <c r="CA207"/>
      <c r="CB207"/>
    </row>
    <row r="208" spans="3:80" ht="15" customHeight="1" x14ac:dyDescent="0.25">
      <c r="C208"/>
      <c r="D208"/>
      <c r="E208"/>
      <c r="F208"/>
      <c r="G208"/>
      <c r="H208"/>
      <c r="I208"/>
      <c r="J208"/>
      <c r="K208"/>
      <c r="L208"/>
      <c r="M208"/>
      <c r="N208"/>
      <c r="O208"/>
      <c r="P208"/>
      <c r="Q208"/>
      <c r="R208"/>
      <c r="S208"/>
      <c r="T208"/>
      <c r="U208"/>
      <c r="V208"/>
      <c r="W208"/>
      <c r="X208"/>
      <c r="Y208"/>
      <c r="Z208"/>
      <c r="AA208"/>
      <c r="AB208"/>
      <c r="AC208"/>
      <c r="AD208"/>
      <c r="AE208"/>
      <c r="AF208"/>
      <c r="AG208"/>
      <c r="AH208"/>
      <c r="AI208"/>
      <c r="AJ208"/>
      <c r="AK208"/>
      <c r="AL208"/>
      <c r="AM208"/>
      <c r="AN208"/>
      <c r="AO208"/>
      <c r="AP208"/>
      <c r="AQ208"/>
      <c r="AR208"/>
      <c r="AS208"/>
      <c r="AT208"/>
      <c r="AU208"/>
      <c r="AV208"/>
      <c r="AW208"/>
      <c r="AX208"/>
      <c r="AY208"/>
      <c r="AZ208"/>
      <c r="BA208"/>
      <c r="BB208"/>
      <c r="BC208"/>
      <c r="BD208"/>
      <c r="BE208"/>
      <c r="BF208"/>
      <c r="BG208"/>
      <c r="BH208"/>
      <c r="BI208"/>
      <c r="BJ208"/>
      <c r="BK208"/>
      <c r="BL208"/>
      <c r="BM208"/>
      <c r="BN208"/>
      <c r="BO208"/>
      <c r="BP208"/>
      <c r="BQ208"/>
      <c r="BR208"/>
      <c r="BS208"/>
      <c r="BT208"/>
      <c r="BU208"/>
      <c r="BV208"/>
      <c r="BW208"/>
      <c r="BX208"/>
      <c r="BY208"/>
      <c r="BZ208"/>
      <c r="CA208"/>
      <c r="CB208"/>
    </row>
    <row r="209" spans="3:80" ht="15" customHeight="1" x14ac:dyDescent="0.25">
      <c r="C209"/>
      <c r="D209"/>
      <c r="E209"/>
      <c r="F209"/>
      <c r="G209"/>
      <c r="H209"/>
      <c r="I209"/>
      <c r="J209"/>
      <c r="K209"/>
      <c r="L209"/>
      <c r="M209"/>
      <c r="N209"/>
      <c r="O209"/>
      <c r="P209"/>
      <c r="Q209"/>
      <c r="R209"/>
      <c r="S209"/>
      <c r="T209"/>
      <c r="U209"/>
      <c r="V209"/>
      <c r="W209"/>
      <c r="X209"/>
      <c r="Y209"/>
      <c r="Z209"/>
      <c r="AA209"/>
      <c r="AB209"/>
      <c r="AC209"/>
      <c r="AD209"/>
      <c r="AE209"/>
      <c r="AF209"/>
      <c r="AG209"/>
      <c r="AH209"/>
      <c r="AI209"/>
      <c r="AJ209"/>
      <c r="AK209"/>
      <c r="AL209"/>
      <c r="AM209"/>
      <c r="AN209"/>
      <c r="AO209"/>
      <c r="AP209"/>
      <c r="AQ209"/>
      <c r="AR209"/>
      <c r="AS209"/>
      <c r="AT209"/>
      <c r="AU209"/>
      <c r="AV209"/>
      <c r="AW209"/>
      <c r="AX209"/>
      <c r="AY209"/>
      <c r="AZ209"/>
      <c r="BA209"/>
      <c r="BB209"/>
      <c r="BC209"/>
      <c r="BD209"/>
      <c r="BE209"/>
      <c r="BF209"/>
      <c r="BG209"/>
      <c r="BH209"/>
      <c r="BI209"/>
      <c r="BJ209"/>
      <c r="BK209"/>
      <c r="BL209"/>
      <c r="BM209"/>
      <c r="BN209"/>
      <c r="BO209"/>
      <c r="BP209"/>
      <c r="BQ209"/>
      <c r="BR209"/>
      <c r="BS209"/>
      <c r="BT209"/>
      <c r="BU209"/>
      <c r="BV209"/>
      <c r="BW209"/>
      <c r="BX209"/>
      <c r="BY209"/>
      <c r="BZ209"/>
      <c r="CA209"/>
      <c r="CB209"/>
    </row>
    <row r="210" spans="3:80" ht="15" customHeight="1" x14ac:dyDescent="0.25">
      <c r="C210"/>
      <c r="D210"/>
      <c r="E210"/>
      <c r="F210"/>
      <c r="G210"/>
      <c r="H210"/>
      <c r="I210"/>
      <c r="J210"/>
      <c r="K210"/>
      <c r="L210"/>
      <c r="M210"/>
      <c r="N210"/>
      <c r="O210"/>
      <c r="P210"/>
      <c r="Q210"/>
      <c r="R210"/>
      <c r="S210"/>
      <c r="T210"/>
      <c r="U210"/>
      <c r="V210"/>
      <c r="W210"/>
      <c r="X210"/>
      <c r="Y210"/>
      <c r="Z210"/>
      <c r="AA210"/>
      <c r="AB210"/>
      <c r="AC210"/>
      <c r="AD210"/>
      <c r="AE210"/>
      <c r="AF210"/>
      <c r="AG210"/>
      <c r="AH210"/>
      <c r="AI210"/>
      <c r="AJ210"/>
      <c r="AK210"/>
      <c r="AL210"/>
      <c r="AM210"/>
      <c r="AN210"/>
      <c r="AO210"/>
      <c r="AP210"/>
      <c r="AQ210"/>
      <c r="AR210"/>
      <c r="AS210"/>
      <c r="AT210"/>
      <c r="AU210"/>
      <c r="AV210"/>
      <c r="AW210"/>
      <c r="AX210"/>
      <c r="AY210"/>
      <c r="AZ210"/>
      <c r="BA210"/>
      <c r="BB210"/>
      <c r="BC210"/>
      <c r="BD210"/>
      <c r="BE210"/>
      <c r="BF210"/>
      <c r="BG210"/>
      <c r="BH210"/>
      <c r="BI210"/>
      <c r="BJ210"/>
      <c r="BK210"/>
      <c r="BL210"/>
      <c r="BM210"/>
      <c r="BN210"/>
      <c r="BO210"/>
      <c r="BP210"/>
      <c r="BQ210"/>
      <c r="BR210"/>
      <c r="BS210"/>
      <c r="BT210"/>
      <c r="BU210"/>
      <c r="BV210"/>
      <c r="BW210"/>
      <c r="BX210"/>
      <c r="BY210"/>
      <c r="BZ210"/>
      <c r="CA210"/>
      <c r="CB210"/>
    </row>
    <row r="211" spans="3:80" ht="15" customHeight="1" x14ac:dyDescent="0.25">
      <c r="C211"/>
      <c r="D211"/>
      <c r="E211"/>
      <c r="F211"/>
      <c r="G211"/>
      <c r="H211"/>
      <c r="I211"/>
      <c r="J211"/>
      <c r="K211"/>
      <c r="L211"/>
      <c r="M211"/>
      <c r="N211"/>
      <c r="O211"/>
      <c r="P211"/>
      <c r="Q211"/>
      <c r="R211"/>
      <c r="S211"/>
      <c r="T211"/>
      <c r="U211"/>
      <c r="V211"/>
      <c r="W211"/>
      <c r="X211"/>
      <c r="Y211"/>
      <c r="Z211"/>
      <c r="AA211"/>
      <c r="AB211"/>
      <c r="AC211"/>
      <c r="AD211"/>
      <c r="AE211"/>
      <c r="AF211"/>
      <c r="AG211"/>
      <c r="AH211"/>
      <c r="AI211"/>
      <c r="AJ211"/>
      <c r="AK211"/>
      <c r="AL211"/>
      <c r="AM211"/>
      <c r="AN211"/>
      <c r="AO211"/>
      <c r="AP211"/>
      <c r="AQ211"/>
      <c r="AR211"/>
      <c r="AS211"/>
      <c r="AT211"/>
      <c r="AU211"/>
      <c r="AV211"/>
      <c r="AW211"/>
      <c r="AX211"/>
      <c r="AY211"/>
      <c r="AZ211"/>
      <c r="BA211"/>
      <c r="BB211"/>
      <c r="BC211"/>
      <c r="BD211"/>
      <c r="BE211"/>
      <c r="BF211"/>
      <c r="BG211"/>
      <c r="BH211"/>
      <c r="BI211"/>
      <c r="BJ211"/>
      <c r="BK211"/>
      <c r="BL211"/>
      <c r="BM211"/>
      <c r="BN211"/>
      <c r="BO211"/>
      <c r="BP211"/>
      <c r="BQ211"/>
      <c r="BR211"/>
      <c r="BS211"/>
      <c r="BT211"/>
      <c r="BU211"/>
      <c r="BV211"/>
      <c r="BW211"/>
      <c r="BX211"/>
      <c r="BY211"/>
      <c r="BZ211"/>
      <c r="CA211"/>
      <c r="CB211"/>
    </row>
    <row r="212" spans="3:80" ht="15" customHeight="1" x14ac:dyDescent="0.25">
      <c r="C212"/>
      <c r="D212"/>
      <c r="E212"/>
      <c r="F212"/>
      <c r="G212"/>
      <c r="AT212"/>
      <c r="AU212"/>
      <c r="AV212"/>
      <c r="AW212"/>
      <c r="AX212"/>
      <c r="AY212"/>
      <c r="AZ212"/>
      <c r="BA212"/>
      <c r="BB212"/>
      <c r="BC212"/>
      <c r="BD212"/>
      <c r="BE212"/>
      <c r="BF212"/>
      <c r="BG212"/>
      <c r="BH212"/>
      <c r="BI212"/>
      <c r="BJ212"/>
      <c r="BK212"/>
      <c r="BL212"/>
      <c r="BM212"/>
      <c r="BN212"/>
      <c r="BO212"/>
      <c r="BP212"/>
      <c r="BQ212"/>
      <c r="BR212"/>
      <c r="BS212"/>
      <c r="BT212"/>
      <c r="BU212"/>
      <c r="BV212"/>
      <c r="BW212"/>
      <c r="BX212"/>
      <c r="BY212"/>
      <c r="BZ212"/>
      <c r="CA212"/>
      <c r="CB212"/>
    </row>
    <row r="213" spans="3:80" ht="15" customHeight="1" x14ac:dyDescent="0.25">
      <c r="C213"/>
      <c r="D213"/>
      <c r="E213"/>
      <c r="F213"/>
      <c r="G213"/>
      <c r="AT213"/>
      <c r="AU213"/>
      <c r="AV213"/>
      <c r="AW213"/>
      <c r="AX213"/>
      <c r="AY213"/>
      <c r="AZ213"/>
      <c r="BA213"/>
      <c r="BB213"/>
      <c r="BC213"/>
      <c r="BD213"/>
      <c r="BE213"/>
      <c r="BF213"/>
      <c r="BG213"/>
      <c r="BH213"/>
      <c r="BI213"/>
      <c r="BJ213"/>
      <c r="BK213"/>
      <c r="BL213"/>
      <c r="BM213"/>
      <c r="BN213"/>
      <c r="BO213"/>
      <c r="BP213"/>
      <c r="BQ213"/>
      <c r="BR213"/>
      <c r="BS213"/>
      <c r="BT213"/>
      <c r="BU213"/>
      <c r="BV213"/>
      <c r="BW213"/>
      <c r="BX213"/>
      <c r="BY213"/>
      <c r="BZ213"/>
      <c r="CA213"/>
      <c r="CB213"/>
    </row>
    <row r="214" spans="3:80" ht="15" customHeight="1" x14ac:dyDescent="0.25">
      <c r="C214"/>
      <c r="D214"/>
      <c r="E214"/>
      <c r="F214"/>
      <c r="G214"/>
      <c r="AT214"/>
      <c r="AU214"/>
      <c r="AV214"/>
      <c r="AW214"/>
      <c r="AX214"/>
      <c r="AY214"/>
      <c r="AZ214"/>
      <c r="BA214"/>
      <c r="BB214"/>
      <c r="BC214"/>
      <c r="BD214"/>
      <c r="BE214"/>
      <c r="BF214"/>
      <c r="BG214"/>
      <c r="BH214"/>
      <c r="BI214"/>
      <c r="BJ214"/>
      <c r="BK214"/>
      <c r="BL214"/>
      <c r="BM214"/>
      <c r="BN214"/>
      <c r="BO214"/>
      <c r="BP214"/>
      <c r="BQ214"/>
      <c r="BR214"/>
      <c r="BS214"/>
      <c r="BT214"/>
      <c r="BU214"/>
      <c r="BV214"/>
      <c r="BW214"/>
      <c r="BX214"/>
      <c r="BY214"/>
      <c r="BZ214"/>
      <c r="CA214"/>
      <c r="CB214"/>
    </row>
    <row r="215" spans="3:80" ht="15" customHeight="1" x14ac:dyDescent="0.25">
      <c r="C215"/>
      <c r="D215"/>
      <c r="E215"/>
      <c r="F215"/>
      <c r="G215"/>
      <c r="AT215"/>
      <c r="AU215"/>
      <c r="AV215"/>
      <c r="AW215"/>
      <c r="AX215"/>
      <c r="AY215"/>
      <c r="AZ215"/>
      <c r="BA215"/>
      <c r="BB215"/>
      <c r="BC215"/>
      <c r="BD215"/>
      <c r="BE215"/>
      <c r="BF215"/>
      <c r="BG215"/>
      <c r="BH215"/>
      <c r="BI215"/>
      <c r="BJ215"/>
      <c r="BK215"/>
      <c r="BL215"/>
      <c r="BM215"/>
      <c r="BN215"/>
      <c r="BO215"/>
      <c r="BP215"/>
      <c r="BQ215"/>
      <c r="BR215"/>
      <c r="BS215"/>
      <c r="BT215"/>
      <c r="BU215"/>
      <c r="BV215"/>
      <c r="BW215"/>
      <c r="BX215"/>
      <c r="BY215"/>
      <c r="BZ215"/>
      <c r="CA215"/>
      <c r="CB215"/>
    </row>
    <row r="216" spans="3:80" ht="15" customHeight="1" x14ac:dyDescent="0.25">
      <c r="C216"/>
      <c r="D216"/>
      <c r="E216"/>
      <c r="F216"/>
      <c r="G216"/>
      <c r="AT216"/>
      <c r="AU216"/>
      <c r="AV216"/>
      <c r="AW216"/>
      <c r="AX216"/>
      <c r="AY216"/>
      <c r="AZ216"/>
      <c r="BA216"/>
      <c r="BB216"/>
      <c r="BC216"/>
      <c r="BD216"/>
      <c r="BE216"/>
      <c r="BF216"/>
      <c r="BG216"/>
      <c r="BH216"/>
      <c r="BI216"/>
      <c r="BJ216"/>
      <c r="BK216"/>
      <c r="BL216"/>
      <c r="BM216"/>
      <c r="BN216"/>
      <c r="BO216"/>
      <c r="BP216"/>
      <c r="BQ216"/>
      <c r="BR216"/>
      <c r="BS216"/>
      <c r="BT216"/>
      <c r="BU216"/>
      <c r="BV216"/>
      <c r="BW216"/>
      <c r="BX216"/>
      <c r="BY216"/>
      <c r="BZ216"/>
      <c r="CA216"/>
      <c r="CB216"/>
    </row>
    <row r="217" spans="3:80" ht="15" customHeight="1" x14ac:dyDescent="0.25">
      <c r="C217"/>
      <c r="D217"/>
      <c r="E217"/>
      <c r="F217"/>
      <c r="G217"/>
      <c r="AT217"/>
      <c r="AU217"/>
      <c r="AV217"/>
      <c r="AW217"/>
      <c r="AX217"/>
      <c r="AY217"/>
      <c r="AZ217"/>
      <c r="BA217"/>
      <c r="BB217"/>
      <c r="BC217"/>
      <c r="BD217"/>
      <c r="BE217"/>
      <c r="BF217"/>
      <c r="BG217"/>
      <c r="BH217"/>
      <c r="BI217"/>
      <c r="BJ217"/>
      <c r="BK217"/>
      <c r="BL217"/>
      <c r="BM217"/>
      <c r="BN217"/>
      <c r="BO217"/>
      <c r="BP217"/>
      <c r="BQ217"/>
      <c r="BR217"/>
      <c r="BS217"/>
      <c r="BT217"/>
      <c r="BU217"/>
      <c r="BV217"/>
      <c r="BW217"/>
      <c r="BX217"/>
      <c r="BY217"/>
      <c r="BZ217"/>
      <c r="CA217"/>
      <c r="CB217"/>
    </row>
    <row r="218" spans="3:80" ht="15" customHeight="1" x14ac:dyDescent="0.25">
      <c r="C218"/>
      <c r="D218"/>
      <c r="E218"/>
      <c r="F218"/>
      <c r="G218"/>
      <c r="AT218"/>
      <c r="AU218"/>
      <c r="AV218"/>
      <c r="AW218"/>
      <c r="AX218"/>
      <c r="AY218"/>
      <c r="AZ218"/>
      <c r="BA218"/>
      <c r="BB218"/>
      <c r="BC218"/>
      <c r="BD218"/>
      <c r="BE218"/>
      <c r="BF218"/>
      <c r="BG218"/>
      <c r="BH218"/>
      <c r="BI218"/>
      <c r="BJ218"/>
      <c r="BK218"/>
      <c r="BL218"/>
      <c r="BM218"/>
      <c r="BN218"/>
      <c r="BO218"/>
      <c r="BP218"/>
      <c r="BQ218"/>
      <c r="BR218"/>
      <c r="BS218"/>
      <c r="BT218"/>
      <c r="BU218"/>
      <c r="BV218"/>
      <c r="BW218"/>
      <c r="BX218"/>
      <c r="BY218"/>
      <c r="BZ218"/>
      <c r="CA218"/>
      <c r="CB218"/>
    </row>
  </sheetData>
  <sheetProtection selectLockedCells="1"/>
  <mergeCells count="647">
    <mergeCell ref="AD155:AT156"/>
    <mergeCell ref="AD154:AT154"/>
    <mergeCell ref="AD144:AT153"/>
    <mergeCell ref="C140:R141"/>
    <mergeCell ref="S140:X141"/>
    <mergeCell ref="Y140:AC141"/>
    <mergeCell ref="C143:AC156"/>
    <mergeCell ref="S137:X138"/>
    <mergeCell ref="S136:X136"/>
    <mergeCell ref="C137:R138"/>
    <mergeCell ref="C136:R136"/>
    <mergeCell ref="AK141:AO141"/>
    <mergeCell ref="AP141:AT141"/>
    <mergeCell ref="AK142:AO143"/>
    <mergeCell ref="AP142:AT143"/>
    <mergeCell ref="AD139:AK140"/>
    <mergeCell ref="AD138:AK138"/>
    <mergeCell ref="AD142:AJ143"/>
    <mergeCell ref="AD141:AJ141"/>
    <mergeCell ref="AL138:AP138"/>
    <mergeCell ref="AQ138:AT138"/>
    <mergeCell ref="AL139:AP140"/>
    <mergeCell ref="AQ139:AT140"/>
    <mergeCell ref="AG128:AI129"/>
    <mergeCell ref="AD128:AF129"/>
    <mergeCell ref="C139:R139"/>
    <mergeCell ref="S139:X139"/>
    <mergeCell ref="Y139:AC139"/>
    <mergeCell ref="Y137:AC138"/>
    <mergeCell ref="Y136:AC136"/>
    <mergeCell ref="AG132:AI133"/>
    <mergeCell ref="AD132:AF133"/>
    <mergeCell ref="AD130:AF131"/>
    <mergeCell ref="AG130:AI131"/>
    <mergeCell ref="P130:R131"/>
    <mergeCell ref="P132:R133"/>
    <mergeCell ref="Y130:Z131"/>
    <mergeCell ref="Y132:Z133"/>
    <mergeCell ref="V130:X131"/>
    <mergeCell ref="AS132:AT133"/>
    <mergeCell ref="AQ132:AR133"/>
    <mergeCell ref="AM132:AP133"/>
    <mergeCell ref="AJ132:AL133"/>
    <mergeCell ref="AS130:AT131"/>
    <mergeCell ref="AS128:AT129"/>
    <mergeCell ref="AQ128:AR129"/>
    <mergeCell ref="AM128:AP129"/>
    <mergeCell ref="AJ128:AL129"/>
    <mergeCell ref="AJ130:AL131"/>
    <mergeCell ref="AM130:AP131"/>
    <mergeCell ref="AQ130:AR131"/>
    <mergeCell ref="AS136:AT137"/>
    <mergeCell ref="AQ136:AR137"/>
    <mergeCell ref="AM136:AP137"/>
    <mergeCell ref="AJ136:AL137"/>
    <mergeCell ref="AG136:AI137"/>
    <mergeCell ref="AD136:AF137"/>
    <mergeCell ref="AD134:AF135"/>
    <mergeCell ref="AG134:AI135"/>
    <mergeCell ref="AJ134:AL135"/>
    <mergeCell ref="AM134:AP135"/>
    <mergeCell ref="AQ134:AR135"/>
    <mergeCell ref="AS134:AT135"/>
    <mergeCell ref="AQ120:AR121"/>
    <mergeCell ref="AS120:AT121"/>
    <mergeCell ref="AS118:AT119"/>
    <mergeCell ref="AQ118:AR119"/>
    <mergeCell ref="AM118:AP119"/>
    <mergeCell ref="AJ118:AL119"/>
    <mergeCell ref="AG118:AI119"/>
    <mergeCell ref="AD118:AF119"/>
    <mergeCell ref="AD116:AF117"/>
    <mergeCell ref="AG116:AI117"/>
    <mergeCell ref="AJ116:AL117"/>
    <mergeCell ref="AM116:AP117"/>
    <mergeCell ref="AQ116:AR117"/>
    <mergeCell ref="AS116:AT117"/>
    <mergeCell ref="AM120:AP121"/>
    <mergeCell ref="AD120:AF121"/>
    <mergeCell ref="AG120:AI121"/>
    <mergeCell ref="AJ120:AL121"/>
    <mergeCell ref="AS122:AT123"/>
    <mergeCell ref="AQ122:AR123"/>
    <mergeCell ref="AM122:AP123"/>
    <mergeCell ref="AJ122:AL123"/>
    <mergeCell ref="AG122:AI123"/>
    <mergeCell ref="AD122:AF123"/>
    <mergeCell ref="AQ126:AR127"/>
    <mergeCell ref="AS126:AT127"/>
    <mergeCell ref="AS124:AT125"/>
    <mergeCell ref="AQ124:AR125"/>
    <mergeCell ref="AM124:AP125"/>
    <mergeCell ref="AJ124:AL125"/>
    <mergeCell ref="AG124:AI125"/>
    <mergeCell ref="AD124:AF125"/>
    <mergeCell ref="AM19:AP19"/>
    <mergeCell ref="AQ19:AT19"/>
    <mergeCell ref="AG104:AI105"/>
    <mergeCell ref="AD104:AF105"/>
    <mergeCell ref="AG102:AI103"/>
    <mergeCell ref="AD102:AF103"/>
    <mergeCell ref="AD112:AF113"/>
    <mergeCell ref="AG112:AI113"/>
    <mergeCell ref="AJ104:AL105"/>
    <mergeCell ref="AS108:AT109"/>
    <mergeCell ref="AQ108:AR109"/>
    <mergeCell ref="AM108:AP109"/>
    <mergeCell ref="AJ108:AL109"/>
    <mergeCell ref="AG108:AI109"/>
    <mergeCell ref="AD108:AF109"/>
    <mergeCell ref="AD106:AF107"/>
    <mergeCell ref="AG106:AI107"/>
    <mergeCell ref="AJ106:AL107"/>
    <mergeCell ref="AM106:AP107"/>
    <mergeCell ref="AQ106:AR107"/>
    <mergeCell ref="AS106:AT107"/>
    <mergeCell ref="AQ112:AR113"/>
    <mergeCell ref="AS112:AT113"/>
    <mergeCell ref="AS110:AT111"/>
    <mergeCell ref="BH12:BJ12"/>
    <mergeCell ref="AO9:AT9"/>
    <mergeCell ref="AJ10:AN10"/>
    <mergeCell ref="AJ9:AN9"/>
    <mergeCell ref="AF9:AI9"/>
    <mergeCell ref="AQ13:AT13"/>
    <mergeCell ref="AM13:AP13"/>
    <mergeCell ref="AM18:AP18"/>
    <mergeCell ref="AQ18:AT18"/>
    <mergeCell ref="AC87:AE87"/>
    <mergeCell ref="AF87:AI87"/>
    <mergeCell ref="AJ87:AN87"/>
    <mergeCell ref="M87:S87"/>
    <mergeCell ref="T87:Y87"/>
    <mergeCell ref="Z87:AB87"/>
    <mergeCell ref="AS114:AT115"/>
    <mergeCell ref="AQ114:AR115"/>
    <mergeCell ref="AM114:AP115"/>
    <mergeCell ref="AJ114:AL115"/>
    <mergeCell ref="AG114:AI115"/>
    <mergeCell ref="AD114:AF115"/>
    <mergeCell ref="AQ110:AR111"/>
    <mergeCell ref="AM110:AP111"/>
    <mergeCell ref="AJ110:AL111"/>
    <mergeCell ref="AG110:AI111"/>
    <mergeCell ref="AD110:AF111"/>
    <mergeCell ref="C86:G86"/>
    <mergeCell ref="AD89:AN89"/>
    <mergeCell ref="U91:W91"/>
    <mergeCell ref="Y91:AL91"/>
    <mergeCell ref="AM91:AP91"/>
    <mergeCell ref="C92:S92"/>
    <mergeCell ref="AD126:AF127"/>
    <mergeCell ref="AG126:AI127"/>
    <mergeCell ref="AJ126:AL127"/>
    <mergeCell ref="AM126:AP127"/>
    <mergeCell ref="AJ112:AL113"/>
    <mergeCell ref="AM104:AP105"/>
    <mergeCell ref="AM102:AP103"/>
    <mergeCell ref="AM112:AP113"/>
    <mergeCell ref="AD99:AT99"/>
    <mergeCell ref="H87:L87"/>
    <mergeCell ref="AO89:AT89"/>
    <mergeCell ref="C90:G90"/>
    <mergeCell ref="H90:N90"/>
    <mergeCell ref="O90:T90"/>
    <mergeCell ref="U90:X90"/>
    <mergeCell ref="Y90:AL90"/>
    <mergeCell ref="AM90:AP90"/>
    <mergeCell ref="AQ90:AT90"/>
    <mergeCell ref="O14:R14"/>
    <mergeCell ref="C14:G14"/>
    <mergeCell ref="U13:X13"/>
    <mergeCell ref="Z9:AB9"/>
    <mergeCell ref="M10:S10"/>
    <mergeCell ref="AL21:AT21"/>
    <mergeCell ref="Y107:Z107"/>
    <mergeCell ref="AP46:AS46"/>
    <mergeCell ref="AF46:AI46"/>
    <mergeCell ref="AD68:AE68"/>
    <mergeCell ref="AM68:AQ68"/>
    <mergeCell ref="AP85:AT85"/>
    <mergeCell ref="H86:L86"/>
    <mergeCell ref="M86:S86"/>
    <mergeCell ref="T86:Y86"/>
    <mergeCell ref="Z86:AB86"/>
    <mergeCell ref="AC86:AE86"/>
    <mergeCell ref="AF86:AI86"/>
    <mergeCell ref="AJ86:AN86"/>
    <mergeCell ref="AO86:AT86"/>
    <mergeCell ref="AO87:AT87"/>
    <mergeCell ref="AS100:AT101"/>
    <mergeCell ref="AQ100:AR101"/>
    <mergeCell ref="AM100:AP101"/>
    <mergeCell ref="Q18:AG18"/>
    <mergeCell ref="AH19:AL19"/>
    <mergeCell ref="C18:H18"/>
    <mergeCell ref="X34:Y35"/>
    <mergeCell ref="Y14:AL14"/>
    <mergeCell ref="AL20:AT20"/>
    <mergeCell ref="G21:S21"/>
    <mergeCell ref="G20:S20"/>
    <mergeCell ref="R8:AD8"/>
    <mergeCell ref="AC10:AE10"/>
    <mergeCell ref="AC9:AE9"/>
    <mergeCell ref="AF10:AI10"/>
    <mergeCell ref="Z10:AB10"/>
    <mergeCell ref="AE8:AK8"/>
    <mergeCell ref="C19:H19"/>
    <mergeCell ref="AF20:AK20"/>
    <mergeCell ref="AF21:AK21"/>
    <mergeCell ref="AH18:AL18"/>
    <mergeCell ref="T20:X20"/>
    <mergeCell ref="T21:X21"/>
    <mergeCell ref="O13:T13"/>
    <mergeCell ref="H13:N13"/>
    <mergeCell ref="C13:G13"/>
    <mergeCell ref="U14:W14"/>
    <mergeCell ref="AO6:AT6"/>
    <mergeCell ref="AE6:AN6"/>
    <mergeCell ref="P6:AB6"/>
    <mergeCell ref="I6:O6"/>
    <mergeCell ref="C6:H6"/>
    <mergeCell ref="AE7:AK7"/>
    <mergeCell ref="M9:S9"/>
    <mergeCell ref="T10:Y10"/>
    <mergeCell ref="H10:L10"/>
    <mergeCell ref="C10:G10"/>
    <mergeCell ref="C9:G9"/>
    <mergeCell ref="T9:Y9"/>
    <mergeCell ref="H9:L9"/>
    <mergeCell ref="AO10:AT10"/>
    <mergeCell ref="C7:Q7"/>
    <mergeCell ref="AC6:AD6"/>
    <mergeCell ref="R7:AD7"/>
    <mergeCell ref="AL8:AO8"/>
    <mergeCell ref="C8:Q8"/>
    <mergeCell ref="AL7:AO7"/>
    <mergeCell ref="AB31:AK31"/>
    <mergeCell ref="AO40:AT41"/>
    <mergeCell ref="AO42:AT43"/>
    <mergeCell ref="AT56:AT57"/>
    <mergeCell ref="AT62:AT63"/>
    <mergeCell ref="AT64:AT65"/>
    <mergeCell ref="AO64:AS65"/>
    <mergeCell ref="AJ64:AN65"/>
    <mergeCell ref="AB64:AI65"/>
    <mergeCell ref="AB42:AH43"/>
    <mergeCell ref="AQ47:AT47"/>
    <mergeCell ref="AL47:AP47"/>
    <mergeCell ref="AB50:AT50"/>
    <mergeCell ref="AO36:AT37"/>
    <mergeCell ref="AI36:AN37"/>
    <mergeCell ref="AB36:AH37"/>
    <mergeCell ref="AO38:AT39"/>
    <mergeCell ref="AI38:AN39"/>
    <mergeCell ref="AB38:AH39"/>
    <mergeCell ref="AO56:AS57"/>
    <mergeCell ref="AJ56:AN57"/>
    <mergeCell ref="AB56:AI57"/>
    <mergeCell ref="C87:G87"/>
    <mergeCell ref="W41:Z42"/>
    <mergeCell ref="W44:Z45"/>
    <mergeCell ref="C2:AT4"/>
    <mergeCell ref="C16:S16"/>
    <mergeCell ref="C15:S15"/>
    <mergeCell ref="T16:X16"/>
    <mergeCell ref="T15:X15"/>
    <mergeCell ref="AP16:AT16"/>
    <mergeCell ref="AP15:AT15"/>
    <mergeCell ref="Y16:AO16"/>
    <mergeCell ref="Y15:AO15"/>
    <mergeCell ref="AO12:AT12"/>
    <mergeCell ref="AM14:AP14"/>
    <mergeCell ref="AQ14:AT14"/>
    <mergeCell ref="AO5:AT5"/>
    <mergeCell ref="AE5:AN5"/>
    <mergeCell ref="AC5:AD5"/>
    <mergeCell ref="P5:AB5"/>
    <mergeCell ref="I5:O5"/>
    <mergeCell ref="C5:H5"/>
    <mergeCell ref="AP7:AT7"/>
    <mergeCell ref="AO26:AT26"/>
    <mergeCell ref="AI26:AN26"/>
    <mergeCell ref="H14:N14"/>
    <mergeCell ref="Y13:AL13"/>
    <mergeCell ref="AP8:AT8"/>
    <mergeCell ref="P28:S29"/>
    <mergeCell ref="I110:L111"/>
    <mergeCell ref="P110:R111"/>
    <mergeCell ref="V110:X111"/>
    <mergeCell ref="AA110:AC111"/>
    <mergeCell ref="M28:O29"/>
    <mergeCell ref="I28:L29"/>
    <mergeCell ref="S105:U107"/>
    <mergeCell ref="I105:L107"/>
    <mergeCell ref="M105:O107"/>
    <mergeCell ref="P105:R107"/>
    <mergeCell ref="V105:X107"/>
    <mergeCell ref="AA108:AC109"/>
    <mergeCell ref="Y108:Z109"/>
    <mergeCell ref="V108:X109"/>
    <mergeCell ref="L103:P104"/>
    <mergeCell ref="R60:S60"/>
    <mergeCell ref="X30:Z31"/>
    <mergeCell ref="T30:W31"/>
    <mergeCell ref="P30:S31"/>
    <mergeCell ref="M30:O31"/>
    <mergeCell ref="S41:V42"/>
    <mergeCell ref="AB47:AK47"/>
    <mergeCell ref="W56:Z57"/>
    <mergeCell ref="C17:AT17"/>
    <mergeCell ref="I19:P19"/>
    <mergeCell ref="C108:H109"/>
    <mergeCell ref="Y105:AC106"/>
    <mergeCell ref="S108:U109"/>
    <mergeCell ref="P108:R109"/>
    <mergeCell ref="M108:O109"/>
    <mergeCell ref="I108:L109"/>
    <mergeCell ref="C23:L23"/>
    <mergeCell ref="AL24:AT25"/>
    <mergeCell ref="AL23:AT23"/>
    <mergeCell ref="AB24:AK25"/>
    <mergeCell ref="AB23:AK23"/>
    <mergeCell ref="C28:H29"/>
    <mergeCell ref="AJ102:AL103"/>
    <mergeCell ref="C20:F20"/>
    <mergeCell ref="C21:E21"/>
    <mergeCell ref="Y21:AE21"/>
    <mergeCell ref="Y20:AE20"/>
    <mergeCell ref="I18:P18"/>
    <mergeCell ref="Q19:AG19"/>
    <mergeCell ref="X28:Z29"/>
    <mergeCell ref="T28:W29"/>
    <mergeCell ref="W50:Z51"/>
    <mergeCell ref="O50:V51"/>
    <mergeCell ref="J50:N51"/>
    <mergeCell ref="C50:I51"/>
    <mergeCell ref="W52:Z53"/>
    <mergeCell ref="O52:V53"/>
    <mergeCell ref="J52:N53"/>
    <mergeCell ref="C52:I53"/>
    <mergeCell ref="C48:I49"/>
    <mergeCell ref="S40:V40"/>
    <mergeCell ref="W40:Z40"/>
    <mergeCell ref="I40:R40"/>
    <mergeCell ref="I30:L31"/>
    <mergeCell ref="C30:H31"/>
    <mergeCell ref="X32:Z33"/>
    <mergeCell ref="T32:W33"/>
    <mergeCell ref="P32:S33"/>
    <mergeCell ref="M32:O33"/>
    <mergeCell ref="I32:L33"/>
    <mergeCell ref="C32:H33"/>
    <mergeCell ref="Z34:Z35"/>
    <mergeCell ref="I34:L35"/>
    <mergeCell ref="O44:V45"/>
    <mergeCell ref="J44:N45"/>
    <mergeCell ref="C44:I45"/>
    <mergeCell ref="W46:Z47"/>
    <mergeCell ref="O46:V47"/>
    <mergeCell ref="J46:N47"/>
    <mergeCell ref="C46:I47"/>
    <mergeCell ref="Y48:Z49"/>
    <mergeCell ref="W48:X49"/>
    <mergeCell ref="O48:V49"/>
    <mergeCell ref="J48:N49"/>
    <mergeCell ref="X24:Z25"/>
    <mergeCell ref="T24:W25"/>
    <mergeCell ref="P24:S25"/>
    <mergeCell ref="M24:O25"/>
    <mergeCell ref="L24:L25"/>
    <mergeCell ref="I24:K25"/>
    <mergeCell ref="C24:H25"/>
    <mergeCell ref="X26:Z27"/>
    <mergeCell ref="T26:W27"/>
    <mergeCell ref="P26:S27"/>
    <mergeCell ref="M26:O27"/>
    <mergeCell ref="I26:L27"/>
    <mergeCell ref="C26:H27"/>
    <mergeCell ref="C34:H35"/>
    <mergeCell ref="AB34:AT34"/>
    <mergeCell ref="M34:W35"/>
    <mergeCell ref="AO51:AS51"/>
    <mergeCell ref="AJ51:AN51"/>
    <mergeCell ref="AO52:AS53"/>
    <mergeCell ref="AJ52:AN53"/>
    <mergeCell ref="AB52:AI53"/>
    <mergeCell ref="AO54:AS55"/>
    <mergeCell ref="AJ54:AN55"/>
    <mergeCell ref="AB54:AI55"/>
    <mergeCell ref="W54:Z55"/>
    <mergeCell ref="O54:V55"/>
    <mergeCell ref="J54:N55"/>
    <mergeCell ref="C54:I55"/>
    <mergeCell ref="AI40:AN41"/>
    <mergeCell ref="AB40:AH41"/>
    <mergeCell ref="AI42:AN43"/>
    <mergeCell ref="AI44:AT45"/>
    <mergeCell ref="AB44:AH45"/>
    <mergeCell ref="AQ48:AT49"/>
    <mergeCell ref="AL48:AP49"/>
    <mergeCell ref="AB48:AK49"/>
    <mergeCell ref="I41:R42"/>
    <mergeCell ref="W58:Z59"/>
    <mergeCell ref="O58:V59"/>
    <mergeCell ref="J58:N59"/>
    <mergeCell ref="O56:V57"/>
    <mergeCell ref="J56:N57"/>
    <mergeCell ref="AO60:AS61"/>
    <mergeCell ref="AJ60:AN61"/>
    <mergeCell ref="W64:Z65"/>
    <mergeCell ref="Q64:V65"/>
    <mergeCell ref="C64:P65"/>
    <mergeCell ref="AB60:AI61"/>
    <mergeCell ref="AO62:AS63"/>
    <mergeCell ref="AJ62:AN63"/>
    <mergeCell ref="AB62:AI63"/>
    <mergeCell ref="C58:I59"/>
    <mergeCell ref="AO58:AS59"/>
    <mergeCell ref="AJ58:AN59"/>
    <mergeCell ref="AB58:AI59"/>
    <mergeCell ref="C61:Z62"/>
    <mergeCell ref="P60:Q60"/>
    <mergeCell ref="T60:U60"/>
    <mergeCell ref="V60:X60"/>
    <mergeCell ref="Y60:Z60"/>
    <mergeCell ref="C56:I57"/>
    <mergeCell ref="C22:Z22"/>
    <mergeCell ref="C39:Z39"/>
    <mergeCell ref="C43:N43"/>
    <mergeCell ref="O43:Z43"/>
    <mergeCell ref="AB26:AH26"/>
    <mergeCell ref="M23:Z23"/>
    <mergeCell ref="W36:Z36"/>
    <mergeCell ref="Q36:V36"/>
    <mergeCell ref="C36:P36"/>
    <mergeCell ref="AB22:AT22"/>
    <mergeCell ref="AO35:AT35"/>
    <mergeCell ref="AI35:AN35"/>
    <mergeCell ref="W37:Z38"/>
    <mergeCell ref="Q37:V38"/>
    <mergeCell ref="C37:P38"/>
    <mergeCell ref="AO27:AT28"/>
    <mergeCell ref="AI27:AN28"/>
    <mergeCell ref="AB27:AH28"/>
    <mergeCell ref="AB29:AH30"/>
    <mergeCell ref="AO29:AT30"/>
    <mergeCell ref="AI29:AN30"/>
    <mergeCell ref="AQ32:AT33"/>
    <mergeCell ref="AL32:AP33"/>
    <mergeCell ref="AB32:AK33"/>
    <mergeCell ref="C84:Q84"/>
    <mergeCell ref="R84:AD84"/>
    <mergeCell ref="AE84:AK84"/>
    <mergeCell ref="AL84:AO84"/>
    <mergeCell ref="AP84:AT84"/>
    <mergeCell ref="C85:Q85"/>
    <mergeCell ref="R85:AD85"/>
    <mergeCell ref="AE85:AK85"/>
    <mergeCell ref="AL85:AO85"/>
    <mergeCell ref="P82:AB82"/>
    <mergeCell ref="AC82:AD82"/>
    <mergeCell ref="AE82:AN82"/>
    <mergeCell ref="AO82:AT82"/>
    <mergeCell ref="C83:H83"/>
    <mergeCell ref="AB72:AK72"/>
    <mergeCell ref="I83:O83"/>
    <mergeCell ref="P83:AB83"/>
    <mergeCell ref="AC83:AD83"/>
    <mergeCell ref="AE83:AN83"/>
    <mergeCell ref="AO83:AT83"/>
    <mergeCell ref="AB73:AK74"/>
    <mergeCell ref="AQ72:AT72"/>
    <mergeCell ref="C82:H82"/>
    <mergeCell ref="I82:O82"/>
    <mergeCell ref="C67:Z77"/>
    <mergeCell ref="C79:AT81"/>
    <mergeCell ref="C66:Z66"/>
    <mergeCell ref="AP76:AT77"/>
    <mergeCell ref="AK76:AO77"/>
    <mergeCell ref="AB76:AJ77"/>
    <mergeCell ref="AB75:AJ75"/>
    <mergeCell ref="AP75:AT75"/>
    <mergeCell ref="AK75:AO75"/>
    <mergeCell ref="AL72:AP72"/>
    <mergeCell ref="AQ73:AT74"/>
    <mergeCell ref="AL73:AP74"/>
    <mergeCell ref="AB66:AI67"/>
    <mergeCell ref="AJ66:AS67"/>
    <mergeCell ref="AB69:AK69"/>
    <mergeCell ref="AB70:AK71"/>
    <mergeCell ref="AL70:AP71"/>
    <mergeCell ref="AQ70:AT71"/>
    <mergeCell ref="T92:X92"/>
    <mergeCell ref="Y92:AO92"/>
    <mergeCell ref="AP92:AT92"/>
    <mergeCell ref="C93:S93"/>
    <mergeCell ref="T93:X93"/>
    <mergeCell ref="Y93:AO93"/>
    <mergeCell ref="AP93:AT93"/>
    <mergeCell ref="O91:R91"/>
    <mergeCell ref="C94:AT94"/>
    <mergeCell ref="C91:G91"/>
    <mergeCell ref="H91:N91"/>
    <mergeCell ref="AQ91:AT91"/>
    <mergeCell ref="C95:H95"/>
    <mergeCell ref="I95:P95"/>
    <mergeCell ref="Q95:AG95"/>
    <mergeCell ref="AH95:AL95"/>
    <mergeCell ref="AM95:AP95"/>
    <mergeCell ref="AQ95:AT95"/>
    <mergeCell ref="C96:H96"/>
    <mergeCell ref="I96:P96"/>
    <mergeCell ref="Q96:AG96"/>
    <mergeCell ref="AH96:AL96"/>
    <mergeCell ref="AM96:AP96"/>
    <mergeCell ref="AQ96:AT96"/>
    <mergeCell ref="T98:X98"/>
    <mergeCell ref="Y98:AE98"/>
    <mergeCell ref="AF98:AK98"/>
    <mergeCell ref="AL98:AT98"/>
    <mergeCell ref="G98:S98"/>
    <mergeCell ref="AS104:AT105"/>
    <mergeCell ref="AQ104:AR105"/>
    <mergeCell ref="AS102:AT103"/>
    <mergeCell ref="AQ102:AR103"/>
    <mergeCell ref="C99:AC99"/>
    <mergeCell ref="L101:P102"/>
    <mergeCell ref="Z101:AC102"/>
    <mergeCell ref="C101:G102"/>
    <mergeCell ref="H101:K102"/>
    <mergeCell ref="Z103:AC104"/>
    <mergeCell ref="C100:I100"/>
    <mergeCell ref="C103:G104"/>
    <mergeCell ref="AJ100:AL101"/>
    <mergeCell ref="AG100:AI101"/>
    <mergeCell ref="AD100:AF101"/>
    <mergeCell ref="C134:H135"/>
    <mergeCell ref="C132:H133"/>
    <mergeCell ref="C130:H131"/>
    <mergeCell ref="C128:H129"/>
    <mergeCell ref="C126:H127"/>
    <mergeCell ref="C124:H125"/>
    <mergeCell ref="AA107:AC107"/>
    <mergeCell ref="Q101:T102"/>
    <mergeCell ref="U101:Y102"/>
    <mergeCell ref="AA130:AC131"/>
    <mergeCell ref="AA132:AC133"/>
    <mergeCell ref="I112:L113"/>
    <mergeCell ref="I114:L115"/>
    <mergeCell ref="I116:L117"/>
    <mergeCell ref="I118:L119"/>
    <mergeCell ref="I120:L121"/>
    <mergeCell ref="I122:L123"/>
    <mergeCell ref="I124:L125"/>
    <mergeCell ref="V128:X129"/>
    <mergeCell ref="P112:R113"/>
    <mergeCell ref="P114:R115"/>
    <mergeCell ref="P116:R117"/>
    <mergeCell ref="P118:R119"/>
    <mergeCell ref="Y126:Z127"/>
    <mergeCell ref="I128:L129"/>
    <mergeCell ref="I130:L131"/>
    <mergeCell ref="I132:L133"/>
    <mergeCell ref="I134:L135"/>
    <mergeCell ref="M110:O111"/>
    <mergeCell ref="M112:O113"/>
    <mergeCell ref="M114:O115"/>
    <mergeCell ref="M116:O117"/>
    <mergeCell ref="M118:O119"/>
    <mergeCell ref="M120:O121"/>
    <mergeCell ref="M122:O123"/>
    <mergeCell ref="M124:O125"/>
    <mergeCell ref="M126:O127"/>
    <mergeCell ref="M128:O129"/>
    <mergeCell ref="M130:O131"/>
    <mergeCell ref="M132:O133"/>
    <mergeCell ref="Y128:Z129"/>
    <mergeCell ref="V132:X133"/>
    <mergeCell ref="M134:M135"/>
    <mergeCell ref="N134:U135"/>
    <mergeCell ref="Y134:AC135"/>
    <mergeCell ref="AA128:AC129"/>
    <mergeCell ref="V134:X135"/>
    <mergeCell ref="S110:U111"/>
    <mergeCell ref="S112:U113"/>
    <mergeCell ref="S114:U115"/>
    <mergeCell ref="S116:U117"/>
    <mergeCell ref="S118:U119"/>
    <mergeCell ref="S120:U121"/>
    <mergeCell ref="S122:U123"/>
    <mergeCell ref="S124:U125"/>
    <mergeCell ref="S126:U127"/>
    <mergeCell ref="S128:U129"/>
    <mergeCell ref="S130:U131"/>
    <mergeCell ref="V112:X113"/>
    <mergeCell ref="V114:X115"/>
    <mergeCell ref="V116:X117"/>
    <mergeCell ref="V118:X119"/>
    <mergeCell ref="S132:U133"/>
    <mergeCell ref="P120:R121"/>
    <mergeCell ref="P122:R123"/>
    <mergeCell ref="P124:R125"/>
    <mergeCell ref="P126:R127"/>
    <mergeCell ref="P128:R129"/>
    <mergeCell ref="J100:AC100"/>
    <mergeCell ref="AA112:AC113"/>
    <mergeCell ref="AA114:AC115"/>
    <mergeCell ref="AA116:AC117"/>
    <mergeCell ref="AA118:AC119"/>
    <mergeCell ref="AA120:AC121"/>
    <mergeCell ref="AA122:AC123"/>
    <mergeCell ref="AA124:AC125"/>
    <mergeCell ref="AA126:AC127"/>
    <mergeCell ref="Y110:Z111"/>
    <mergeCell ref="Y112:Z113"/>
    <mergeCell ref="Y114:Z115"/>
    <mergeCell ref="Y116:Z117"/>
    <mergeCell ref="Y118:Z119"/>
    <mergeCell ref="Y120:Z121"/>
    <mergeCell ref="Y122:Z123"/>
    <mergeCell ref="Y124:Z125"/>
    <mergeCell ref="V120:X121"/>
    <mergeCell ref="V122:X123"/>
    <mergeCell ref="V124:X125"/>
    <mergeCell ref="V126:X127"/>
    <mergeCell ref="U103:Y104"/>
    <mergeCell ref="Q103:T104"/>
    <mergeCell ref="H103:K104"/>
    <mergeCell ref="AJ12:AN12"/>
    <mergeCell ref="AD12:AI12"/>
    <mergeCell ref="AA12:AC12"/>
    <mergeCell ref="R12:Y12"/>
    <mergeCell ref="C110:H111"/>
    <mergeCell ref="C122:H123"/>
    <mergeCell ref="C120:H121"/>
    <mergeCell ref="C118:H119"/>
    <mergeCell ref="C116:H117"/>
    <mergeCell ref="C114:H115"/>
    <mergeCell ref="I126:L127"/>
    <mergeCell ref="C112:H113"/>
    <mergeCell ref="C97:F97"/>
    <mergeCell ref="T97:X97"/>
    <mergeCell ref="Y97:AE97"/>
    <mergeCell ref="AF97:AK97"/>
    <mergeCell ref="AL97:AT97"/>
    <mergeCell ref="C98:E98"/>
  </mergeCells>
  <phoneticPr fontId="38" type="noConversion"/>
  <conditionalFormatting sqref="X28 X32 X30">
    <cfRule type="cellIs" dxfId="52" priority="55" operator="between">
      <formula>0</formula>
      <formula>0.05</formula>
    </cfRule>
  </conditionalFormatting>
  <conditionalFormatting sqref="P30">
    <cfRule type="expression" dxfId="51" priority="57" stopIfTrue="1">
      <formula>$X28=""</formula>
    </cfRule>
    <cfRule type="expression" dxfId="50" priority="58">
      <formula>$X28&gt;0.05</formula>
    </cfRule>
  </conditionalFormatting>
  <conditionalFormatting sqref="P32">
    <cfRule type="expression" dxfId="49" priority="59" stopIfTrue="1">
      <formula>$X30=""</formula>
    </cfRule>
    <cfRule type="expression" dxfId="48" priority="60">
      <formula>$X30&gt;0.05</formula>
    </cfRule>
  </conditionalFormatting>
  <conditionalFormatting sqref="AP46">
    <cfRule type="containsText" dxfId="47" priority="54" operator="containsText" text="NO">
      <formula>NOT(ISERROR(SEARCH("NO",AP46)))</formula>
    </cfRule>
  </conditionalFormatting>
  <conditionalFormatting sqref="P60">
    <cfRule type="containsText" dxfId="46" priority="52" operator="containsText" text="NO">
      <formula>NOT(ISERROR(SEARCH("NO",P60)))</formula>
    </cfRule>
  </conditionalFormatting>
  <conditionalFormatting sqref="R60">
    <cfRule type="cellIs" dxfId="45" priority="50" operator="lessThan">
      <formula>-0.15</formula>
    </cfRule>
    <cfRule type="cellIs" dxfId="44" priority="51" operator="greaterThan">
      <formula>0.15</formula>
    </cfRule>
  </conditionalFormatting>
  <conditionalFormatting sqref="C61">
    <cfRule type="containsText" dxfId="43" priority="49" operator="containsText" text="*">
      <formula>NOT(ISERROR(SEARCH("*",C61)))</formula>
    </cfRule>
  </conditionalFormatting>
  <conditionalFormatting sqref="R60">
    <cfRule type="cellIs" dxfId="42" priority="48" operator="equal">
      <formula>""</formula>
    </cfRule>
  </conditionalFormatting>
  <conditionalFormatting sqref="W54">
    <cfRule type="expression" dxfId="41" priority="53">
      <formula>$J$54&lt;&gt;$W$54</formula>
    </cfRule>
  </conditionalFormatting>
  <conditionalFormatting sqref="AM68">
    <cfRule type="containsText" dxfId="40" priority="47" operator="containsText" text="NO">
      <formula>NOT(ISERROR(SEARCH("NO",AM68)))</formula>
    </cfRule>
  </conditionalFormatting>
  <conditionalFormatting sqref="J100">
    <cfRule type="containsText" dxfId="39" priority="37" operator="containsText" text="mass verification">
      <formula>NOT(ISERROR(SEARCH("mass verification",J100)))</formula>
    </cfRule>
    <cfRule type="containsText" dxfId="38" priority="40" operator="containsText" text="check Sum exceeds">
      <formula>NOT(ISERROR(SEARCH("check Sum exceeds",J100)))</formula>
    </cfRule>
  </conditionalFormatting>
  <conditionalFormatting sqref="Z101:AC102">
    <cfRule type="expression" dxfId="37" priority="39">
      <formula>IF(OR($Z$101="",$J$52=""),"",ABS(($Z$101-$J$52)/$Z$101*100)&gt;0.1)</formula>
    </cfRule>
  </conditionalFormatting>
  <conditionalFormatting sqref="Z103:AC104">
    <cfRule type="expression" dxfId="36" priority="36">
      <formula>IF(OR($Z$101="",$J$52=""),"",ABS(((I134-Z103)/I134)*100)&gt;0.2)</formula>
    </cfRule>
  </conditionalFormatting>
  <conditionalFormatting sqref="AG118 AM118 AM128 AM130 AM134 AM132">
    <cfRule type="cellIs" dxfId="35" priority="35" operator="lessThan">
      <formula>0</formula>
    </cfRule>
  </conditionalFormatting>
  <conditionalFormatting sqref="AJ118">
    <cfRule type="cellIs" dxfId="34" priority="34" operator="lessThan">
      <formula>0</formula>
    </cfRule>
  </conditionalFormatting>
  <conditionalFormatting sqref="AG120 AM120 AM124 AG124 AM122 AG122 AM126 AG126">
    <cfRule type="cellIs" dxfId="33" priority="33" operator="lessThan">
      <formula>0</formula>
    </cfRule>
  </conditionalFormatting>
  <conditionalFormatting sqref="AJ120 AJ124 AJ122 AJ126">
    <cfRule type="cellIs" dxfId="32" priority="32" operator="lessThan">
      <formula>0</formula>
    </cfRule>
  </conditionalFormatting>
  <conditionalFormatting sqref="V108:X109">
    <cfRule type="expression" dxfId="31" priority="30">
      <formula>IF($V$108="",$V$108&lt;0,ROUND($V$108,0)&lt;$Y$108)</formula>
    </cfRule>
    <cfRule type="expression" dxfId="30" priority="31">
      <formula>IF($V$108="",$V$108&lt;0,ROUND($V$108,0)&gt;$AA$108)</formula>
    </cfRule>
  </conditionalFormatting>
  <conditionalFormatting sqref="V110:X111">
    <cfRule type="expression" dxfId="29" priority="28">
      <formula>IF($V$110="",$V$110&lt;0,ROUND($V$110,0)&lt;$Y$110)</formula>
    </cfRule>
    <cfRule type="expression" dxfId="28" priority="29">
      <formula>IF($V$110="",$V$110&lt;0,ROUND($V$110,0)&gt;$AA$110)</formula>
    </cfRule>
  </conditionalFormatting>
  <conditionalFormatting sqref="V112:X113">
    <cfRule type="expression" dxfId="27" priority="26">
      <formula>IF($V$112="",$V$112&lt;0,ROUND($V$112,0)&lt;$Y$112)</formula>
    </cfRule>
    <cfRule type="expression" dxfId="26" priority="27">
      <formula>IF($V$112="",$V$112&lt;0,ROUND($V$112,0)&gt;$AA$112)</formula>
    </cfRule>
  </conditionalFormatting>
  <conditionalFormatting sqref="V114:X115">
    <cfRule type="expression" dxfId="25" priority="24">
      <formula>IF($V$114="",$V$114&lt;0,ROUND($V$114,0)&gt;$AA$114)</formula>
    </cfRule>
    <cfRule type="expression" dxfId="24" priority="25">
      <formula>IF($V$114="",$V$114&lt;0,ROUND($V$114,0)&lt;$Y$114)</formula>
    </cfRule>
  </conditionalFormatting>
  <conditionalFormatting sqref="V116:X117">
    <cfRule type="expression" dxfId="23" priority="22">
      <formula>IF($V$116="",$V$116&lt;0,ROUND($V$116,0)&lt;$Y$116)</formula>
    </cfRule>
    <cfRule type="expression" dxfId="22" priority="23">
      <formula>IF($V$116="",$V$116&lt;0,ROUND($V$116,0)&gt;$AA$116)</formula>
    </cfRule>
  </conditionalFormatting>
  <conditionalFormatting sqref="V118:X119">
    <cfRule type="expression" dxfId="21" priority="20">
      <formula>IF($V$118="",$V$118&lt;0,ROUND($V$118,0)&gt;$AA$118)</formula>
    </cfRule>
    <cfRule type="expression" dxfId="20" priority="21">
      <formula>IF($V$118="",$V$118&lt;0,ROUND($V$118,0)&lt;$Y$118)</formula>
    </cfRule>
  </conditionalFormatting>
  <conditionalFormatting sqref="V120:X121">
    <cfRule type="expression" dxfId="19" priority="18">
      <formula>IF($V$120="",$V$120&lt;0,ROUND($V$120,0)&gt;$AA$120)</formula>
    </cfRule>
    <cfRule type="expression" dxfId="18" priority="19">
      <formula>IF($V$120="",$V$120&lt;0,ROUND($V$120,0)&lt;$Y$120)</formula>
    </cfRule>
  </conditionalFormatting>
  <conditionalFormatting sqref="V122:X123">
    <cfRule type="expression" dxfId="17" priority="16">
      <formula>IF($V$122="",$V$122&lt;0,ROUND($V$122,0)&gt;$AA$122)</formula>
    </cfRule>
    <cfRule type="expression" dxfId="16" priority="17">
      <formula>IF($V$122="",$V$122&lt;0,ROUND($V$122,0)&lt;$Y$122)</formula>
    </cfRule>
  </conditionalFormatting>
  <conditionalFormatting sqref="V124:X125">
    <cfRule type="expression" dxfId="15" priority="14">
      <formula>IF($V$124="",$V$124&lt;0,ROUND($V$124,0)&gt;$AA$124)</formula>
    </cfRule>
    <cfRule type="expression" dxfId="14" priority="15">
      <formula>IF($V$124="",$V$124&lt;0,ROUND($V$124,0)&lt;$Y$124)</formula>
    </cfRule>
  </conditionalFormatting>
  <conditionalFormatting sqref="V126:X127">
    <cfRule type="expression" dxfId="13" priority="12">
      <formula>IF($V$126="",$V$126&lt;0,ROUND($V$126,0)&gt;$AA$126)</formula>
    </cfRule>
    <cfRule type="expression" dxfId="12" priority="13">
      <formula>IF($V$126="",$V$126&lt;0,ROUND($V$126,0)&lt;$Y$126)</formula>
    </cfRule>
  </conditionalFormatting>
  <conditionalFormatting sqref="V128:X129">
    <cfRule type="expression" dxfId="11" priority="10">
      <formula>IF($V$128="",$V$128&lt;0,ROUND($V$128,0)&gt;$AA$128)</formula>
    </cfRule>
    <cfRule type="expression" dxfId="10" priority="11">
      <formula>IF($V$128="",$V$128&lt;0,ROUND($V$128,0)&lt;$Y$128)</formula>
    </cfRule>
  </conditionalFormatting>
  <conditionalFormatting sqref="V130:X131">
    <cfRule type="expression" dxfId="9" priority="8">
      <formula>IF($V$130="",$V$130&lt;0,ROUND($V$130,0)&gt;$AA$130)</formula>
    </cfRule>
    <cfRule type="expression" dxfId="8" priority="9">
      <formula>IF($V$130="",$V$130&lt;0,ROUND($V$130,0)&lt;$Y$130)</formula>
    </cfRule>
  </conditionalFormatting>
  <conditionalFormatting sqref="V132:X133">
    <cfRule type="expression" dxfId="7" priority="6">
      <formula>IF($V$132="",$V$132&lt;0,ROUND($V$132,1)&lt;$Y$132)</formula>
    </cfRule>
    <cfRule type="expression" dxfId="6" priority="7">
      <formula>IF($V$132="",$V$132&lt;0,ROUND($V$132,1)&gt;$AA$132)</formula>
    </cfRule>
  </conditionalFormatting>
  <conditionalFormatting sqref="P28">
    <cfRule type="expression" dxfId="5" priority="5" stopIfTrue="1">
      <formula>$P$26&lt;&gt;0</formula>
    </cfRule>
  </conditionalFormatting>
  <conditionalFormatting sqref="AQ73:AT74">
    <cfRule type="expression" dxfId="4" priority="4">
      <formula>IF($AQ$73="",$AQ$73&lt;0,$AQ$73&lt;TODAY())</formula>
    </cfRule>
  </conditionalFormatting>
  <conditionalFormatting sqref="I134:L135">
    <cfRule type="expression" dxfId="3" priority="3">
      <formula>(((Z103-I134)/Z103)*100)&gt;0.2</formula>
    </cfRule>
  </conditionalFormatting>
  <conditionalFormatting sqref="AA108 AA110 AA112 AA114 AA116 AA118 AA120 AA122 AA124 AA126 AA128 AA130 AA132">
    <cfRule type="containsErrors" dxfId="2" priority="1">
      <formula>ISERROR(AA108)</formula>
    </cfRule>
  </conditionalFormatting>
  <conditionalFormatting sqref="Y108 Y110 Y112 Y114 Y116 Y118 Y120 Y122 Y124 Y126 Y128 Y130 Y132">
    <cfRule type="containsErrors" dxfId="1" priority="2">
      <formula>ISERROR(Y108)</formula>
    </cfRule>
  </conditionalFormatting>
  <dataValidations disablePrompts="1" count="8">
    <dataValidation type="list" allowBlank="1" showInputMessage="1" showErrorMessage="1" sqref="Y21" xr:uid="{44DD1EA4-42E9-4BD4-B2AC-B464B7B8F3D6}">
      <formula1>"Yes,No"</formula1>
    </dataValidation>
    <dataValidation type="list" allowBlank="1" showInputMessage="1" showErrorMessage="1" sqref="AL8" xr:uid="{8A4C7930-CD89-4D81-B823-3AFE5D711572}">
      <formula1>"Yes, No"</formula1>
    </dataValidation>
    <dataValidation type="list" allowBlank="1" showInputMessage="1" showErrorMessage="1" sqref="AC6:AD6" xr:uid="{CA7301F8-74D8-4E79-8D7C-D6D000E63604}">
      <formula1>"D1, D2, D3, D4, D5, D6, ACHD, LHTAC, HQ"</formula1>
    </dataValidation>
    <dataValidation type="list" allowBlank="1" showInputMessage="1" showErrorMessage="1" sqref="H14" xr:uid="{DFFB2D6B-891A-4DEE-AC78-87D1E8741269}">
      <formula1>"Acceptance Test, Quality Control Test, Challenge Resolution Test, Split Sample Comparison, Other (remarks required)"</formula1>
    </dataValidation>
    <dataValidation type="list" allowBlank="1" showInputMessage="1" showErrorMessage="1" sqref="AB76" xr:uid="{D049B0A8-08FD-4048-8283-CFDEBF69C752}">
      <formula1>"Department, Contractor, Third Party"</formula1>
    </dataValidation>
    <dataValidation type="list" allowBlank="1" showInputMessage="1" showErrorMessage="1" sqref="H10" xr:uid="{E6F4F0EC-49B6-4F98-930C-A4A45188D9C7}">
      <formula1>$BH$6:$BH$9</formula1>
    </dataValidation>
    <dataValidation type="list" allowBlank="1" showInputMessage="1" showErrorMessage="1" sqref="Z10:AB10" xr:uid="{62544272-E402-44D1-B30E-232E172C4628}">
      <formula1>$BH$22:$BH$27</formula1>
    </dataValidation>
    <dataValidation type="list" allowBlank="1" showInputMessage="1" showErrorMessage="1" sqref="M10" xr:uid="{1D04D327-E569-41BF-8D8D-17AD99482CDF}">
      <formula1>IF($H$10="SP2",$BH$31:$BH$38, IF($H$10="SP3",$BH$39:$BH$46,IF($H$10="SP5",$BH$47:$BH$54,$BH$29:$BH$54)))</formula1>
    </dataValidation>
  </dataValidations>
  <printOptions horizontalCentered="1" verticalCentered="1"/>
  <pageMargins left="0" right="0" top="0" bottom="0" header="0" footer="0"/>
  <pageSetup scale="67" fitToHeight="2" orientation="portrait" r:id="rId1"/>
  <headerFooter alignWithMargins="0"/>
  <rowBreaks count="1" manualBreakCount="1">
    <brk id="77" min="1" max="76" man="1"/>
  </rowBreaks>
  <drawing r:id="rId2"/>
  <legacyDrawing r:id="rId3"/>
  <controls>
    <mc:AlternateContent xmlns:mc="http://schemas.openxmlformats.org/markup-compatibility/2006">
      <mc:Choice Requires="x14">
        <control shapeId="1265" r:id="rId4" name="Deduct200">
          <controlPr defaultSize="0" autoLine="0" r:id="rId5">
            <anchor moveWithCells="1">
              <from>
                <xdr:col>25</xdr:col>
                <xdr:colOff>9525</xdr:colOff>
                <xdr:row>11</xdr:row>
                <xdr:rowOff>47625</xdr:rowOff>
              </from>
              <to>
                <xdr:col>25</xdr:col>
                <xdr:colOff>171450</xdr:colOff>
                <xdr:row>11</xdr:row>
                <xdr:rowOff>209550</xdr:rowOff>
              </to>
            </anchor>
          </controlPr>
        </control>
      </mc:Choice>
      <mc:Fallback>
        <control shapeId="1265" r:id="rId4" name="Deduct200"/>
      </mc:Fallback>
    </mc:AlternateContent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3" operator="containsText" id="{4F657FAE-A3D5-4ECA-A412-75B29B586E21}">
            <xm:f>NOT(ISERROR(SEARCH("Attention",C100)))</xm:f>
            <xm:f>"Attention"</xm:f>
            <x14:dxf>
              <font>
                <b/>
                <i val="0"/>
                <color rgb="FFC00000"/>
              </font>
              <fill>
                <patternFill>
                  <bgColor theme="5" tint="0.59996337778862885"/>
                </patternFill>
              </fill>
            </x14:dxf>
          </x14:cfRule>
          <xm:sqref>C100</xm:sqref>
        </x14:conditionalFormatting>
      </x14:conditionalFormatting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41A3CAE-321D-4DF4-B18B-2C63A9426D1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AE39A05-B7DA-45A4-A230-72744653A201}">
  <ds:schemaRefs>
    <ds:schemaRef ds:uri="http://purl.org/dc/dcmitype/"/>
    <ds:schemaRef ds:uri="http://schemas.microsoft.com/office/2006/metadata/properties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6702058B-9E8C-4566-ADFF-6B54E8AE35F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0777</vt:lpstr>
      <vt:lpstr>'0777'!Print_Area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QASP v1.1</dc:title>
  <dc:creator>Mike Copeland</dc:creator>
  <cp:lastModifiedBy>Jason Henscheid</cp:lastModifiedBy>
  <cp:lastPrinted>2022-06-06T15:04:41Z</cp:lastPrinted>
  <dcterms:created xsi:type="dcterms:W3CDTF">2019-03-25T23:49:11Z</dcterms:created>
  <dcterms:modified xsi:type="dcterms:W3CDTF">2022-09-13T20:10:29Z</dcterms:modified>
</cp:coreProperties>
</file>