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T:\0501-1000\"/>
    </mc:Choice>
  </mc:AlternateContent>
  <xr:revisionPtr revIDLastSave="0" documentId="8_{4834DE79-AC3E-4D31-898C-3E0F239666EF}" xr6:coauthVersionLast="47" xr6:coauthVersionMax="47" xr10:uidLastSave="{00000000-0000-0000-0000-000000000000}"/>
  <workbookProtection lockStructure="1"/>
  <bookViews>
    <workbookView xWindow="-120" yWindow="-120" windowWidth="29040" windowHeight="16440" xr2:uid="{00000000-000D-0000-FFFF-FFFF00000000}"/>
  </bookViews>
  <sheets>
    <sheet name="Idaho IR-157 Report" sheetId="1" r:id="rId1"/>
    <sheet name="T 308 IGNITION CF" sheetId="2" r:id="rId2"/>
  </sheets>
  <externalReferences>
    <externalReference r:id="rId3"/>
  </externalReferences>
  <definedNames>
    <definedName name="half_inch">'[1]Proj Info'!$X$30</definedName>
    <definedName name="no_eight">'[1]Proj Info'!$X$33</definedName>
    <definedName name="no_fifty">'[1]Proj Info'!$X$36</definedName>
    <definedName name="no_four">'[1]Proj Info'!$X$32</definedName>
    <definedName name="no_one_hundred">'[1]Proj Info'!$X$37</definedName>
    <definedName name="no_sixteen">'[1]Proj Info'!$X$34</definedName>
    <definedName name="no_thirty">'[1]Proj Info'!$X$35</definedName>
    <definedName name="no_two_hundred">'[1]Proj Info'!$X$38</definedName>
    <definedName name="one_inch">'[1]Proj Info'!$X$28</definedName>
    <definedName name="one_one_half">'[1]Proj Info'!$X$27</definedName>
    <definedName name="_xlnm.Print_Area" localSheetId="0">'Idaho IR-157 Report'!$B$2:$R$32</definedName>
    <definedName name="_xlnm.Print_Area" localSheetId="1">'T 308 IGNITION CF'!$B$2:$S$47</definedName>
    <definedName name="Signature" localSheetId="0">#REF!</definedName>
    <definedName name="Signature">#REF!</definedName>
    <definedName name="Testers" localSheetId="0">#REF!</definedName>
    <definedName name="Testers">#REF!</definedName>
    <definedName name="three_eighths">'[1]Proj Info'!$X$31</definedName>
    <definedName name="three_quarter">'[1]Proj Info'!$X$29</definedName>
    <definedName name="two_inch">'[1]Proj Info'!$X$25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7" i="2" l="1"/>
  <c r="L37" i="2"/>
  <c r="F37" i="2"/>
  <c r="Q8" i="2"/>
  <c r="N8" i="2"/>
  <c r="M8" i="2"/>
  <c r="D8" i="2"/>
  <c r="B8" i="2"/>
  <c r="B3" i="2"/>
  <c r="B5" i="2"/>
  <c r="F13" i="2"/>
  <c r="L13" i="2"/>
  <c r="R13" i="2"/>
  <c r="C15" i="2"/>
  <c r="I15" i="2"/>
  <c r="O15" i="2"/>
  <c r="Q25" i="1" l="1"/>
  <c r="Q27" i="1"/>
  <c r="Q26" i="1"/>
  <c r="F12" i="1" l="1"/>
  <c r="E12" i="1"/>
  <c r="D12" i="1"/>
  <c r="F36" i="2"/>
  <c r="G12" i="1" l="1"/>
  <c r="N12" i="1" s="1"/>
  <c r="P12" i="1" l="1"/>
  <c r="R36" i="2"/>
  <c r="F23" i="1" s="1"/>
  <c r="L36" i="2"/>
  <c r="E23" i="1" s="1"/>
  <c r="D23" i="1"/>
  <c r="R35" i="2"/>
  <c r="F22" i="1" s="1"/>
  <c r="L35" i="2"/>
  <c r="E22" i="1" s="1"/>
  <c r="F35" i="2"/>
  <c r="D22" i="1" s="1"/>
  <c r="R34" i="2"/>
  <c r="F21" i="1" s="1"/>
  <c r="L34" i="2"/>
  <c r="E21" i="1" s="1"/>
  <c r="F34" i="2"/>
  <c r="D21" i="1" s="1"/>
  <c r="R33" i="2"/>
  <c r="F20" i="1" s="1"/>
  <c r="L33" i="2"/>
  <c r="E20" i="1" s="1"/>
  <c r="F33" i="2"/>
  <c r="D20" i="1" s="1"/>
  <c r="R32" i="2"/>
  <c r="F19" i="1" s="1"/>
  <c r="L32" i="2"/>
  <c r="E19" i="1" s="1"/>
  <c r="F32" i="2"/>
  <c r="D19" i="1" s="1"/>
  <c r="R31" i="2"/>
  <c r="F18" i="1" s="1"/>
  <c r="L31" i="2"/>
  <c r="E18" i="1" s="1"/>
  <c r="F31" i="2"/>
  <c r="D18" i="1" s="1"/>
  <c r="R30" i="2"/>
  <c r="F17" i="1" s="1"/>
  <c r="L30" i="2"/>
  <c r="E17" i="1" s="1"/>
  <c r="F30" i="2"/>
  <c r="D17" i="1" s="1"/>
  <c r="R29" i="2"/>
  <c r="F16" i="1" s="1"/>
  <c r="L29" i="2"/>
  <c r="E16" i="1" s="1"/>
  <c r="F29" i="2"/>
  <c r="D16" i="1" s="1"/>
  <c r="R28" i="2"/>
  <c r="F15" i="1" s="1"/>
  <c r="L28" i="2"/>
  <c r="E15" i="1" s="1"/>
  <c r="F28" i="2"/>
  <c r="D15" i="1" s="1"/>
  <c r="R27" i="2"/>
  <c r="F14" i="1" s="1"/>
  <c r="L27" i="2"/>
  <c r="E14" i="1" s="1"/>
  <c r="F27" i="2"/>
  <c r="D14" i="1" s="1"/>
  <c r="R26" i="2"/>
  <c r="F13" i="1" s="1"/>
  <c r="L26" i="2"/>
  <c r="E13" i="1" s="1"/>
  <c r="F26" i="2"/>
  <c r="D13" i="1" s="1"/>
  <c r="S24" i="2"/>
  <c r="P48" i="2" s="1"/>
  <c r="P38" i="2" s="1"/>
  <c r="R38" i="2" s="1"/>
  <c r="M24" i="2"/>
  <c r="J48" i="2" s="1"/>
  <c r="J38" i="2" s="1"/>
  <c r="L38" i="2" s="1"/>
  <c r="G24" i="2"/>
  <c r="D48" i="2" s="1"/>
  <c r="D38" i="2" s="1"/>
  <c r="F38" i="2" s="1"/>
  <c r="N17" i="2"/>
  <c r="H17" i="2"/>
  <c r="B17" i="2"/>
  <c r="P47" i="1"/>
  <c r="J47" i="1"/>
  <c r="D47" i="1"/>
  <c r="G19" i="1" l="1"/>
  <c r="N19" i="1" s="1"/>
  <c r="G20" i="1"/>
  <c r="N20" i="1" s="1"/>
  <c r="G14" i="1"/>
  <c r="N14" i="1" s="1"/>
  <c r="G22" i="1"/>
  <c r="N22" i="1" s="1"/>
  <c r="G17" i="1"/>
  <c r="N17" i="1" s="1"/>
  <c r="G15" i="1"/>
  <c r="N15" i="1" s="1"/>
  <c r="G23" i="1"/>
  <c r="N23" i="1" s="1"/>
  <c r="G18" i="1"/>
  <c r="N18" i="1" s="1"/>
  <c r="G13" i="1"/>
  <c r="N13" i="1" s="1"/>
  <c r="G21" i="1"/>
  <c r="N21" i="1" s="1"/>
  <c r="G16" i="1"/>
  <c r="N16" i="1" s="1"/>
  <c r="U20" i="1" l="1"/>
  <c r="U19" i="1"/>
  <c r="U14" i="1"/>
  <c r="U17" i="1"/>
  <c r="U22" i="1"/>
  <c r="U13" i="1"/>
  <c r="U21" i="1"/>
  <c r="U23" i="1"/>
  <c r="P23" i="1" s="1"/>
  <c r="U16" i="1"/>
  <c r="U15" i="1"/>
  <c r="U18" i="1"/>
  <c r="P13" i="1" l="1"/>
  <c r="P16" i="1"/>
  <c r="P21" i="1"/>
  <c r="P22" i="1"/>
  <c r="P17" i="1"/>
  <c r="P19" i="1"/>
  <c r="P18" i="1"/>
  <c r="P15" i="1"/>
  <c r="P20" i="1"/>
  <c r="P14" i="1"/>
</calcChain>
</file>

<file path=xl/sharedStrings.xml><?xml version="1.0" encoding="utf-8"?>
<sst xmlns="http://schemas.openxmlformats.org/spreadsheetml/2006/main" count="170" uniqueCount="80">
  <si>
    <t>TEST STRIP LAB NUMBER</t>
  </si>
  <si>
    <t xml:space="preserve">    IDAHO IR-157 DETERMINING NCAT CORRECTION FACTOR REPORT 
Idaho Transportation Department</t>
  </si>
  <si>
    <t>SAMPLE INFORMATION</t>
  </si>
  <si>
    <t>KEY #</t>
  </si>
  <si>
    <t>PROJECT #</t>
  </si>
  <si>
    <t>PROJECT NAME</t>
  </si>
  <si>
    <t>DISTRICT</t>
  </si>
  <si>
    <t xml:space="preserve">SAMPLE SERIAL NUMBER </t>
  </si>
  <si>
    <t>FOP FOR AASHTO T 308 ASPHALT CONTENT BY IGNITION METHOD</t>
  </si>
  <si>
    <t>Difference</t>
  </si>
  <si>
    <t>Correction Factor</t>
  </si>
  <si>
    <t>Increment 1</t>
  </si>
  <si>
    <t>Increment 2</t>
  </si>
  <si>
    <t>Increment 3</t>
  </si>
  <si>
    <t>Average</t>
  </si>
  <si>
    <t>AC, %</t>
  </si>
  <si>
    <t>IR-157 8.4 requirements</t>
  </si>
  <si>
    <t>Percent Passing 1" 
(25mm) Sieve</t>
  </si>
  <si>
    <t>Percent Passing 3/4" 
(19mm) Sieve</t>
  </si>
  <si>
    <t>Percent Passing 1/2" 
(12.5mm) Sieve</t>
  </si>
  <si>
    <t>Percent Passing 3/8" 
(9.5mm) Sieve</t>
  </si>
  <si>
    <t>Percent Passing No. 4 
(4.75mm) Sieve</t>
  </si>
  <si>
    <t>Percent Passing No. 8 
(2.36mm) Sieve</t>
  </si>
  <si>
    <t>Percent Passing No. 16 
(1.18mm) Sieve</t>
  </si>
  <si>
    <t>Percent Passing No. 30 (0.600mm) Sieve</t>
  </si>
  <si>
    <t>Percent Passing No. 50 
(0.300mm) Sieve</t>
  </si>
  <si>
    <t>Percent Passing No. 100 
(0.150mm) Sieve</t>
  </si>
  <si>
    <t>Percent Passing No. 200 
(0.075mm) Sieve</t>
  </si>
  <si>
    <t xml:space="preserve">ASPHALT CONTENT AVERAGES AND CORRECTION FACTOR </t>
  </si>
  <si>
    <t>IGNITION FURNACE ID</t>
  </si>
  <si>
    <t>T 308- IGNITION SAMPLE 1</t>
  </si>
  <si>
    <t>T 308- IGNITION SAMPLE 2</t>
  </si>
  <si>
    <t>T 308- IGNITION SAMPLE 3</t>
  </si>
  <si>
    <t>BASKET ASSEMBLY</t>
  </si>
  <si>
    <t xml:space="preserve">CALC'D FINAL SAMPLE </t>
  </si>
  <si>
    <t xml:space="preserve">BASKET AND INITIAL SAMPLE </t>
  </si>
  <si>
    <t>TICKET AC%</t>
  </si>
  <si>
    <t xml:space="preserve">CALC'D INITIAL SAMPLE </t>
  </si>
  <si>
    <t>TRANSFER BOWL</t>
  </si>
  <si>
    <t>BASKET AND FINAL AGG</t>
  </si>
  <si>
    <t>TRANSFER MASS &amp; BOWL</t>
  </si>
  <si>
    <t>T308 TESTED BY*</t>
  </si>
  <si>
    <t>WAQTC #</t>
  </si>
  <si>
    <t>DATE</t>
  </si>
  <si>
    <t>FOP FOR AASHTO T 30 SIEVE ANALYSIS</t>
  </si>
  <si>
    <t>IGNITION SAMPLE 1</t>
  </si>
  <si>
    <t>IGNITION SAMPLE 2</t>
  </si>
  <si>
    <t>IGNITION SAMPLE 3</t>
  </si>
  <si>
    <t xml:space="preserve">PAN </t>
  </si>
  <si>
    <t>CALC.
SAMPLE</t>
  </si>
  <si>
    <t>1" 
(25mm) Sieve</t>
  </si>
  <si>
    <t>3/4" 
(19mm) Sieve</t>
  </si>
  <si>
    <t>1/2" 
(12.5mm) Sieve</t>
  </si>
  <si>
    <t>3/8" 
(9.5mm) Sieve</t>
  </si>
  <si>
    <t>No. 4 
(4.75mm) Sieve</t>
  </si>
  <si>
    <t>No. 8 
(2.36mm) Sieve</t>
  </si>
  <si>
    <t>No. 16 
(1.18mm) Sieve</t>
  </si>
  <si>
    <t>No. 50 
(0.300mm) Sieve</t>
  </si>
  <si>
    <t>No. 100 
(0.150mm) Sieve</t>
  </si>
  <si>
    <t>No. 200 
(0.075mm) Sieve</t>
  </si>
  <si>
    <t>CHECK SUM</t>
  </si>
  <si>
    <t xml:space="preserve">CHECK SUM </t>
  </si>
  <si>
    <t>REMARKS:</t>
  </si>
  <si>
    <t>T30 TESTED BY*</t>
  </si>
  <si>
    <t>REVIEWED BY*</t>
  </si>
  <si>
    <t xml:space="preserve">REVIEW REMARKS:  </t>
  </si>
  <si>
    <t>*By signing this form, I certify that this is the original sample/testing source document and the information provided is complete, true and in accordance with the WAQTC Rights and Responsibilities Agreement. I am also aware that both State and Federal laws may govern construction projects, including Title 18, United States Code, Section 1020, which in brief states that anyone making falsifications on Federal-aid projects, “Shall be fined not more than $10,000 or imprisoned not more than five years, or both.”</t>
  </si>
  <si>
    <t>Average from ITD Central Materials Lab Report</t>
  </si>
  <si>
    <t>TEST STRIP LAB REPORT DATE</t>
  </si>
  <si>
    <t>IGNITION FURNACE TEMPERATURE</t>
  </si>
  <si>
    <t>PAN AND SAMPLE DRY AFTER WASH</t>
  </si>
  <si>
    <t>LABORATORY    NUMBER</t>
  </si>
  <si>
    <t>Cumulative 
Mass Retained</t>
  </si>
  <si>
    <t>PERCENT PASSING</t>
  </si>
  <si>
    <t>Record to (0.1)
Mass (g)</t>
  </si>
  <si>
    <t>No. 30 
(0.600mm) Sieve</t>
  </si>
  <si>
    <t>ASPHALT CONTENT BY ASTM D8159 / 
FOP FOR AASHTO T 30 SIEVE ANALYSIS</t>
  </si>
  <si>
    <t>FOP FOR AASHTO T 308 ASPHALT CONTENT BY 
IGNITION METHOD</t>
  </si>
  <si>
    <t xml:space="preserve">BASKET AND 
INITIAL SAMPLE </t>
  </si>
  <si>
    <t>ITD 0917   (Rev. 5-2022)
itd.idaho.gov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</si>
</sst>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sz val="14"/>
      <color theme="0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4"/>
      <name val="Calibri"/>
      <family val="2"/>
    </font>
    <font>
      <sz val="11"/>
      <color theme="0" tint="-0.34998626667073579"/>
      <name val="Calibri"/>
      <family val="2"/>
    </font>
    <font>
      <sz val="11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  <scheme val="minor"/>
    </font>
    <font>
      <b/>
      <i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9" fontId="17" fillId="0" borderId="0" applyFont="0" applyFill="0" applyBorder="0" applyAlignment="0" applyProtection="0"/>
  </cellStyleXfs>
  <cellXfs count="383">
    <xf numFmtId="0" fontId="0" fillId="0" borderId="0" xfId="0"/>
    <xf numFmtId="0" fontId="2" fillId="0" borderId="0" xfId="1" applyFont="1" applyAlignment="1">
      <alignment vertical="center"/>
    </xf>
    <xf numFmtId="0" fontId="2" fillId="2" borderId="0" xfId="1" applyFont="1" applyFill="1" applyAlignment="1">
      <alignment vertical="center"/>
    </xf>
    <xf numFmtId="0" fontId="2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6" fillId="0" borderId="0" xfId="1" applyFont="1" applyAlignment="1"/>
    <xf numFmtId="164" fontId="6" fillId="0" borderId="23" xfId="1" applyNumberFormat="1" applyFont="1" applyBorder="1" applyAlignment="1">
      <alignment vertical="center"/>
    </xf>
    <xf numFmtId="164" fontId="6" fillId="0" borderId="25" xfId="1" applyNumberFormat="1" applyFont="1" applyBorder="1" applyAlignment="1">
      <alignment vertical="center"/>
    </xf>
    <xf numFmtId="164" fontId="6" fillId="0" borderId="26" xfId="1" applyNumberFormat="1" applyFont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2" fontId="14" fillId="0" borderId="0" xfId="1" applyNumberFormat="1" applyFont="1" applyBorder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4" fillId="2" borderId="0" xfId="1" applyFont="1" applyFill="1" applyBorder="1" applyAlignment="1">
      <alignment vertical="center"/>
    </xf>
    <xf numFmtId="0" fontId="8" fillId="0" borderId="0" xfId="1" applyFont="1" applyAlignment="1">
      <alignment vertical="center"/>
    </xf>
    <xf numFmtId="0" fontId="15" fillId="0" borderId="34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164" fontId="13" fillId="5" borderId="18" xfId="2" applyNumberFormat="1" applyFont="1" applyFill="1" applyBorder="1" applyAlignment="1" applyProtection="1">
      <alignment horizontal="center" vertical="center" wrapText="1"/>
      <protection locked="0"/>
    </xf>
    <xf numFmtId="0" fontId="15" fillId="0" borderId="29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2" fillId="0" borderId="7" xfId="1" applyFont="1" applyBorder="1" applyAlignment="1">
      <alignment vertical="top"/>
    </xf>
    <xf numFmtId="0" fontId="2" fillId="0" borderId="1" xfId="1" applyFont="1" applyBorder="1" applyAlignment="1">
      <alignment vertical="top"/>
    </xf>
    <xf numFmtId="0" fontId="3" fillId="0" borderId="0" xfId="1" applyFont="1" applyAlignment="1">
      <alignment vertical="center"/>
    </xf>
    <xf numFmtId="0" fontId="3" fillId="0" borderId="36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15" fillId="0" borderId="41" xfId="2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3" fillId="0" borderId="22" xfId="1" applyFont="1" applyBorder="1" applyAlignment="1">
      <alignment vertical="top"/>
    </xf>
    <xf numFmtId="0" fontId="2" fillId="0" borderId="9" xfId="1" applyFont="1" applyBorder="1" applyAlignment="1">
      <alignment vertical="top"/>
    </xf>
    <xf numFmtId="0" fontId="2" fillId="0" borderId="30" xfId="1" applyFont="1" applyBorder="1" applyAlignment="1">
      <alignment vertical="top"/>
    </xf>
    <xf numFmtId="0" fontId="5" fillId="0" borderId="0" xfId="1" applyFont="1" applyAlignment="1">
      <alignment vertical="center"/>
    </xf>
    <xf numFmtId="2" fontId="5" fillId="0" borderId="14" xfId="1" applyNumberFormat="1" applyFont="1" applyBorder="1" applyAlignment="1">
      <alignment horizontal="center" vertical="center" wrapText="1"/>
    </xf>
    <xf numFmtId="0" fontId="8" fillId="0" borderId="14" xfId="1" applyFont="1" applyBorder="1" applyAlignment="1">
      <alignment vertical="center" wrapText="1"/>
    </xf>
    <xf numFmtId="2" fontId="5" fillId="2" borderId="28" xfId="1" applyNumberFormat="1" applyFont="1" applyFill="1" applyBorder="1" applyAlignment="1">
      <alignment horizontal="center" vertical="center"/>
    </xf>
    <xf numFmtId="2" fontId="5" fillId="2" borderId="14" xfId="1" applyNumberFormat="1" applyFont="1" applyFill="1" applyBorder="1" applyAlignment="1">
      <alignment horizontal="center" vertical="center" wrapText="1"/>
    </xf>
    <xf numFmtId="14" fontId="16" fillId="6" borderId="46" xfId="1" applyNumberFormat="1" applyFont="1" applyFill="1" applyBorder="1" applyAlignment="1" applyProtection="1">
      <alignment vertical="center"/>
      <protection locked="0"/>
    </xf>
    <xf numFmtId="0" fontId="2" fillId="0" borderId="0" xfId="1" applyFont="1" applyBorder="1" applyAlignment="1">
      <alignment vertical="center"/>
    </xf>
    <xf numFmtId="0" fontId="2" fillId="0" borderId="51" xfId="1" applyFont="1" applyBorder="1" applyAlignment="1">
      <alignment horizontal="center" vertical="center"/>
    </xf>
    <xf numFmtId="0" fontId="15" fillId="0" borderId="52" xfId="2" applyFont="1" applyBorder="1" applyAlignment="1">
      <alignment horizontal="center" vertical="center" wrapText="1"/>
    </xf>
    <xf numFmtId="0" fontId="2" fillId="0" borderId="52" xfId="1" applyFont="1" applyBorder="1" applyAlignment="1">
      <alignment horizontal="center" vertical="center" wrapText="1"/>
    </xf>
    <xf numFmtId="0" fontId="7" fillId="3" borderId="14" xfId="1" applyFont="1" applyFill="1" applyBorder="1" applyAlignment="1">
      <alignment vertical="center"/>
    </xf>
    <xf numFmtId="0" fontId="7" fillId="3" borderId="27" xfId="1" applyFont="1" applyFill="1" applyBorder="1" applyAlignment="1">
      <alignment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vertical="center"/>
    </xf>
    <xf numFmtId="0" fontId="9" fillId="0" borderId="41" xfId="1" applyFont="1" applyFill="1" applyBorder="1" applyAlignment="1">
      <alignment horizontal="center" vertical="center" wrapText="1"/>
    </xf>
    <xf numFmtId="0" fontId="8" fillId="0" borderId="23" xfId="1" applyFont="1" applyBorder="1" applyAlignment="1">
      <alignment horizontal="left"/>
    </xf>
    <xf numFmtId="0" fontId="5" fillId="0" borderId="41" xfId="1" applyFont="1" applyBorder="1" applyAlignment="1">
      <alignment horizontal="left" vertical="center"/>
    </xf>
    <xf numFmtId="0" fontId="8" fillId="0" borderId="16" xfId="1" applyFont="1" applyFill="1" applyBorder="1" applyAlignment="1">
      <alignment horizontal="left" vertical="top"/>
    </xf>
    <xf numFmtId="0" fontId="8" fillId="0" borderId="35" xfId="1" applyFont="1" applyFill="1" applyBorder="1" applyAlignment="1">
      <alignment horizontal="left" vertical="top"/>
    </xf>
    <xf numFmtId="0" fontId="6" fillId="0" borderId="54" xfId="1" applyFont="1" applyBorder="1" applyAlignment="1">
      <alignment vertical="center"/>
    </xf>
    <xf numFmtId="0" fontId="6" fillId="0" borderId="50" xfId="1" applyFont="1" applyBorder="1" applyAlignment="1">
      <alignment vertical="center"/>
    </xf>
    <xf numFmtId="2" fontId="13" fillId="0" borderId="11" xfId="1" applyNumberFormat="1" applyFont="1" applyFill="1" applyBorder="1" applyAlignment="1">
      <alignment horizontal="center" vertical="center"/>
    </xf>
    <xf numFmtId="164" fontId="13" fillId="0" borderId="26" xfId="1" applyNumberFormat="1" applyFont="1" applyFill="1" applyBorder="1" applyAlignment="1">
      <alignment horizontal="center" vertical="center"/>
    </xf>
    <xf numFmtId="0" fontId="6" fillId="6" borderId="13" xfId="1" applyFont="1" applyFill="1" applyBorder="1" applyAlignment="1" applyProtection="1">
      <alignment horizontal="left" vertical="center"/>
      <protection locked="0"/>
    </xf>
    <xf numFmtId="0" fontId="7" fillId="3" borderId="28" xfId="1" applyFont="1" applyFill="1" applyBorder="1" applyAlignment="1">
      <alignment vertical="center"/>
    </xf>
    <xf numFmtId="0" fontId="2" fillId="0" borderId="21" xfId="1" applyFont="1" applyBorder="1" applyAlignment="1">
      <alignment vertical="center"/>
    </xf>
    <xf numFmtId="0" fontId="2" fillId="0" borderId="20" xfId="1" applyFont="1" applyBorder="1" applyAlignment="1">
      <alignment vertical="center"/>
    </xf>
    <xf numFmtId="0" fontId="5" fillId="6" borderId="11" xfId="1" applyNumberFormat="1" applyFont="1" applyFill="1" applyBorder="1" applyAlignment="1" applyProtection="1">
      <alignment horizontal="center" vertical="center"/>
      <protection locked="0"/>
    </xf>
    <xf numFmtId="1" fontId="5" fillId="6" borderId="13" xfId="1" applyNumberFormat="1" applyFont="1" applyFill="1" applyBorder="1" applyAlignment="1" applyProtection="1">
      <alignment horizontal="center" vertical="center"/>
      <protection locked="0"/>
    </xf>
    <xf numFmtId="0" fontId="6" fillId="2" borderId="13" xfId="1" applyFont="1" applyFill="1" applyBorder="1" applyAlignment="1" applyProtection="1">
      <alignment horizontal="left" vertical="center"/>
    </xf>
    <xf numFmtId="14" fontId="16" fillId="7" borderId="39" xfId="1" applyNumberFormat="1" applyFont="1" applyFill="1" applyBorder="1" applyAlignment="1" applyProtection="1">
      <alignment vertical="center"/>
      <protection locked="0"/>
    </xf>
    <xf numFmtId="14" fontId="16" fillId="5" borderId="39" xfId="1" applyNumberFormat="1" applyFont="1" applyFill="1" applyBorder="1" applyAlignment="1" applyProtection="1">
      <alignment vertical="center"/>
      <protection locked="0"/>
    </xf>
    <xf numFmtId="14" fontId="16" fillId="4" borderId="39" xfId="1" applyNumberFormat="1" applyFont="1" applyFill="1" applyBorder="1" applyAlignment="1" applyProtection="1">
      <alignment vertical="center"/>
      <protection locked="0"/>
    </xf>
    <xf numFmtId="0" fontId="5" fillId="0" borderId="36" xfId="1" applyFont="1" applyBorder="1" applyAlignment="1">
      <alignment horizontal="left" vertical="center"/>
    </xf>
    <xf numFmtId="0" fontId="5" fillId="0" borderId="42" xfId="1" applyFont="1" applyBorder="1" applyAlignment="1">
      <alignment horizontal="left" vertical="center"/>
    </xf>
    <xf numFmtId="14" fontId="16" fillId="7" borderId="39" xfId="1" applyNumberFormat="1" applyFont="1" applyFill="1" applyBorder="1" applyAlignment="1" applyProtection="1">
      <alignment horizontal="left" vertical="center"/>
      <protection locked="0"/>
    </xf>
    <xf numFmtId="14" fontId="16" fillId="5" borderId="39" xfId="1" applyNumberFormat="1" applyFont="1" applyFill="1" applyBorder="1" applyAlignment="1" applyProtection="1">
      <alignment horizontal="left" vertical="center"/>
      <protection locked="0"/>
    </xf>
    <xf numFmtId="14" fontId="16" fillId="4" borderId="39" xfId="1" applyNumberFormat="1" applyFont="1" applyFill="1" applyBorder="1" applyAlignment="1" applyProtection="1">
      <alignment horizontal="left" vertical="center"/>
      <protection locked="0"/>
    </xf>
    <xf numFmtId="0" fontId="5" fillId="0" borderId="43" xfId="1" applyFont="1" applyFill="1" applyBorder="1" applyAlignment="1">
      <alignment horizontal="left" vertical="top"/>
    </xf>
    <xf numFmtId="14" fontId="16" fillId="6" borderId="39" xfId="1" applyNumberFormat="1" applyFont="1" applyFill="1" applyBorder="1" applyAlignment="1" applyProtection="1">
      <alignment horizontal="left" vertical="center"/>
      <protection locked="0"/>
    </xf>
    <xf numFmtId="0" fontId="8" fillId="0" borderId="23" xfId="1" applyFont="1" applyBorder="1" applyAlignment="1">
      <alignment horizontal="left" vertical="top"/>
    </xf>
    <xf numFmtId="0" fontId="2" fillId="0" borderId="0" xfId="1" applyFont="1" applyBorder="1" applyAlignment="1">
      <alignment vertical="top" wrapText="1"/>
    </xf>
    <xf numFmtId="0" fontId="2" fillId="0" borderId="0" xfId="1" applyFont="1" applyBorder="1" applyAlignment="1">
      <alignment vertical="top"/>
    </xf>
    <xf numFmtId="164" fontId="13" fillId="7" borderId="47" xfId="2" applyNumberFormat="1" applyFont="1" applyFill="1" applyBorder="1" applyAlignment="1" applyProtection="1">
      <alignment horizontal="center" vertical="center" wrapText="1"/>
      <protection locked="0"/>
    </xf>
    <xf numFmtId="0" fontId="13" fillId="7" borderId="47" xfId="2" applyFont="1" applyFill="1" applyBorder="1" applyAlignment="1" applyProtection="1">
      <alignment horizontal="center" vertical="center" wrapText="1"/>
      <protection locked="0"/>
    </xf>
    <xf numFmtId="0" fontId="13" fillId="0" borderId="53" xfId="2" applyFont="1" applyBorder="1" applyAlignment="1">
      <alignment horizontal="center" vertical="center" wrapText="1"/>
    </xf>
    <xf numFmtId="0" fontId="13" fillId="5" borderId="18" xfId="2" applyFont="1" applyFill="1" applyBorder="1" applyAlignment="1" applyProtection="1">
      <alignment horizontal="center" vertical="center" wrapText="1"/>
      <protection locked="0"/>
    </xf>
    <xf numFmtId="0" fontId="13" fillId="0" borderId="42" xfId="2" applyFont="1" applyBorder="1" applyAlignment="1">
      <alignment horizontal="center" vertical="center" wrapText="1"/>
    </xf>
    <xf numFmtId="0" fontId="13" fillId="4" borderId="18" xfId="2" applyFont="1" applyFill="1" applyBorder="1" applyAlignment="1" applyProtection="1">
      <alignment horizontal="center" vertical="center" wrapText="1"/>
      <protection locked="0"/>
    </xf>
    <xf numFmtId="0" fontId="2" fillId="0" borderId="14" xfId="1" applyFont="1" applyBorder="1" applyAlignment="1">
      <alignment vertical="center"/>
    </xf>
    <xf numFmtId="0" fontId="2" fillId="0" borderId="28" xfId="1" applyFont="1" applyBorder="1" applyAlignment="1">
      <alignment vertical="center"/>
    </xf>
    <xf numFmtId="0" fontId="6" fillId="6" borderId="27" xfId="1" applyFont="1" applyFill="1" applyBorder="1" applyAlignment="1" applyProtection="1">
      <alignment horizontal="left" vertical="center"/>
      <protection locked="0"/>
    </xf>
    <xf numFmtId="0" fontId="6" fillId="6" borderId="12" xfId="1" applyFont="1" applyFill="1" applyBorder="1" applyAlignment="1" applyProtection="1">
      <alignment horizontal="left" vertical="center"/>
      <protection locked="0"/>
    </xf>
    <xf numFmtId="0" fontId="8" fillId="0" borderId="7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54" xfId="1" applyFont="1" applyBorder="1" applyAlignment="1">
      <alignment horizontal="left"/>
    </xf>
    <xf numFmtId="0" fontId="8" fillId="0" borderId="50" xfId="1" applyFont="1" applyBorder="1" applyAlignment="1">
      <alignment horizontal="left"/>
    </xf>
    <xf numFmtId="0" fontId="7" fillId="3" borderId="54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50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56" xfId="1" applyFont="1" applyFill="1" applyBorder="1" applyAlignment="1">
      <alignment horizontal="center" vertical="center" wrapText="1"/>
    </xf>
    <xf numFmtId="0" fontId="6" fillId="6" borderId="13" xfId="1" applyFont="1" applyFill="1" applyBorder="1" applyAlignment="1" applyProtection="1">
      <alignment horizontal="left" vertical="center"/>
      <protection locked="0"/>
    </xf>
    <xf numFmtId="0" fontId="6" fillId="6" borderId="14" xfId="1" applyFont="1" applyFill="1" applyBorder="1" applyAlignment="1" applyProtection="1">
      <alignment horizontal="left" vertical="center"/>
      <protection locked="0"/>
    </xf>
    <xf numFmtId="0" fontId="7" fillId="3" borderId="45" xfId="1" applyFont="1" applyFill="1" applyBorder="1" applyAlignment="1">
      <alignment horizontal="center" vertical="center" wrapText="1"/>
    </xf>
    <xf numFmtId="0" fontId="7" fillId="3" borderId="57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7" fillId="3" borderId="48" xfId="1" applyFont="1" applyFill="1" applyBorder="1" applyAlignment="1">
      <alignment horizontal="center" vertical="center" wrapText="1"/>
    </xf>
    <xf numFmtId="0" fontId="7" fillId="3" borderId="55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vertical="top"/>
    </xf>
    <xf numFmtId="0" fontId="5" fillId="0" borderId="16" xfId="1" applyFont="1" applyFill="1" applyBorder="1" applyAlignment="1">
      <alignment vertical="top"/>
    </xf>
    <xf numFmtId="0" fontId="5" fillId="0" borderId="35" xfId="1" applyFont="1" applyFill="1" applyBorder="1" applyAlignment="1">
      <alignment vertical="top"/>
    </xf>
    <xf numFmtId="0" fontId="8" fillId="6" borderId="38" xfId="1" applyFont="1" applyFill="1" applyBorder="1" applyAlignment="1" applyProtection="1">
      <alignment vertical="top" wrapText="1"/>
      <protection locked="0"/>
    </xf>
    <xf numFmtId="0" fontId="8" fillId="6" borderId="32" xfId="1" applyFont="1" applyFill="1" applyBorder="1" applyAlignment="1" applyProtection="1">
      <alignment vertical="top" wrapText="1"/>
      <protection locked="0"/>
    </xf>
    <xf numFmtId="0" fontId="8" fillId="6" borderId="33" xfId="1" applyFont="1" applyFill="1" applyBorder="1" applyAlignment="1" applyProtection="1">
      <alignment vertical="top" wrapText="1"/>
      <protection locked="0"/>
    </xf>
    <xf numFmtId="164" fontId="10" fillId="0" borderId="9" xfId="1" applyNumberFormat="1" applyFont="1" applyFill="1" applyBorder="1" applyAlignment="1">
      <alignment horizontal="center" vertical="center"/>
    </xf>
    <xf numFmtId="2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30" xfId="1" applyNumberFormat="1" applyFont="1" applyBorder="1" applyAlignment="1">
      <alignment horizontal="center" vertical="center"/>
    </xf>
    <xf numFmtId="2" fontId="10" fillId="6" borderId="11" xfId="1" applyNumberFormat="1" applyFont="1" applyFill="1" applyBorder="1" applyAlignment="1" applyProtection="1">
      <alignment horizontal="center" vertical="center"/>
      <protection locked="0"/>
    </xf>
    <xf numFmtId="0" fontId="8" fillId="0" borderId="8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30" xfId="1" applyFont="1" applyFill="1" applyBorder="1" applyAlignment="1" applyProtection="1">
      <alignment horizontal="center" vertical="center" wrapText="1"/>
    </xf>
    <xf numFmtId="0" fontId="6" fillId="0" borderId="5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 wrapText="1"/>
    </xf>
    <xf numFmtId="0" fontId="8" fillId="0" borderId="45" xfId="1" applyFont="1" applyBorder="1" applyAlignment="1">
      <alignment horizontal="left"/>
    </xf>
    <xf numFmtId="0" fontId="8" fillId="0" borderId="55" xfId="1" applyFont="1" applyBorder="1" applyAlignment="1">
      <alignment horizontal="left"/>
    </xf>
    <xf numFmtId="0" fontId="6" fillId="6" borderId="28" xfId="1" applyFont="1" applyFill="1" applyBorder="1" applyAlignment="1" applyProtection="1">
      <alignment horizontal="left" vertical="center"/>
      <protection locked="0"/>
    </xf>
    <xf numFmtId="0" fontId="8" fillId="0" borderId="24" xfId="1" applyFont="1" applyBorder="1" applyAlignment="1">
      <alignment horizontal="left"/>
    </xf>
    <xf numFmtId="0" fontId="10" fillId="0" borderId="1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47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164" fontId="12" fillId="0" borderId="22" xfId="2" applyNumberFormat="1" applyFont="1" applyBorder="1" applyAlignment="1">
      <alignment horizontal="center" vertical="center" wrapText="1"/>
    </xf>
    <xf numFmtId="164" fontId="12" fillId="0" borderId="10" xfId="2" applyNumberFormat="1" applyFont="1" applyBorder="1" applyAlignment="1">
      <alignment horizontal="center" vertical="center" wrapText="1"/>
    </xf>
    <xf numFmtId="2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2" fontId="6" fillId="0" borderId="47" xfId="1" applyNumberFormat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2" fillId="0" borderId="5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/>
    </xf>
    <xf numFmtId="0" fontId="2" fillId="0" borderId="0" xfId="1" applyFont="1" applyBorder="1" applyAlignment="1">
      <alignment horizontal="left" vertical="top"/>
    </xf>
    <xf numFmtId="0" fontId="2" fillId="0" borderId="1" xfId="1" applyFont="1" applyBorder="1" applyAlignment="1">
      <alignment horizontal="left" vertical="top"/>
    </xf>
    <xf numFmtId="14" fontId="6" fillId="6" borderId="22" xfId="1" applyNumberFormat="1" applyFont="1" applyFill="1" applyBorder="1" applyAlignment="1" applyProtection="1">
      <alignment horizontal="center" vertical="center"/>
      <protection locked="0"/>
    </xf>
    <xf numFmtId="14" fontId="6" fillId="6" borderId="9" xfId="1" applyNumberFormat="1" applyFont="1" applyFill="1" applyBorder="1" applyAlignment="1" applyProtection="1">
      <alignment horizontal="center" vertical="center"/>
      <protection locked="0"/>
    </xf>
    <xf numFmtId="14" fontId="6" fillId="6" borderId="10" xfId="1" applyNumberFormat="1" applyFont="1" applyFill="1" applyBorder="1" applyAlignment="1" applyProtection="1">
      <alignment horizontal="center" vertical="center"/>
      <protection locked="0"/>
    </xf>
    <xf numFmtId="0" fontId="3" fillId="0" borderId="22" xfId="1" applyFont="1" applyBorder="1" applyAlignment="1">
      <alignment horizontal="left"/>
    </xf>
    <xf numFmtId="0" fontId="3" fillId="0" borderId="9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6" fillId="6" borderId="22" xfId="1" applyFont="1" applyFill="1" applyBorder="1" applyAlignment="1" applyProtection="1">
      <alignment horizontal="center" vertical="center"/>
      <protection locked="0"/>
    </xf>
    <xf numFmtId="0" fontId="6" fillId="6" borderId="9" xfId="1" applyFont="1" applyFill="1" applyBorder="1" applyAlignment="1" applyProtection="1">
      <alignment horizontal="center" vertical="center"/>
      <protection locked="0"/>
    </xf>
    <xf numFmtId="0" fontId="6" fillId="6" borderId="10" xfId="1" applyFont="1" applyFill="1" applyBorder="1" applyAlignment="1" applyProtection="1">
      <alignment horizontal="center" vertical="center"/>
      <protection locked="0"/>
    </xf>
    <xf numFmtId="0" fontId="3" fillId="0" borderId="43" xfId="1" applyFont="1" applyBorder="1" applyAlignment="1">
      <alignment horizontal="left" vertical="center"/>
    </xf>
    <xf numFmtId="0" fontId="3" fillId="0" borderId="16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4" fillId="0" borderId="4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57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164" fontId="3" fillId="0" borderId="22" xfId="1" applyNumberFormat="1" applyFont="1" applyBorder="1" applyAlignment="1">
      <alignment horizontal="center" vertical="center" wrapText="1"/>
    </xf>
    <xf numFmtId="164" fontId="3" fillId="0" borderId="10" xfId="1" applyNumberFormat="1" applyFont="1" applyBorder="1" applyAlignment="1">
      <alignment horizontal="center" vertical="center" wrapText="1"/>
    </xf>
    <xf numFmtId="0" fontId="5" fillId="0" borderId="43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2" fillId="6" borderId="31" xfId="1" applyFont="1" applyFill="1" applyBorder="1" applyAlignment="1" applyProtection="1">
      <alignment vertical="center"/>
      <protection locked="0"/>
    </xf>
    <xf numFmtId="0" fontId="2" fillId="6" borderId="32" xfId="1" applyFont="1" applyFill="1" applyBorder="1" applyAlignment="1" applyProtection="1">
      <alignment vertical="center"/>
      <protection locked="0"/>
    </xf>
    <xf numFmtId="0" fontId="2" fillId="6" borderId="37" xfId="1" applyFont="1" applyFill="1" applyBorder="1" applyAlignment="1" applyProtection="1">
      <alignment vertical="center"/>
      <protection locked="0"/>
    </xf>
    <xf numFmtId="0" fontId="6" fillId="6" borderId="38" xfId="1" applyFont="1" applyFill="1" applyBorder="1" applyAlignment="1" applyProtection="1">
      <alignment horizontal="center" vertical="center"/>
      <protection locked="0"/>
    </xf>
    <xf numFmtId="0" fontId="6" fillId="6" borderId="37" xfId="1" applyFont="1" applyFill="1" applyBorder="1" applyAlignment="1" applyProtection="1">
      <alignment horizontal="center" vertical="center"/>
      <protection locked="0"/>
    </xf>
    <xf numFmtId="2" fontId="6" fillId="0" borderId="13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2" borderId="27" xfId="1" applyFont="1" applyFill="1" applyBorder="1" applyAlignment="1" applyProtection="1">
      <alignment horizontal="left" vertical="center"/>
    </xf>
    <xf numFmtId="0" fontId="6" fillId="2" borderId="12" xfId="1" applyFont="1" applyFill="1" applyBorder="1" applyAlignment="1" applyProtection="1">
      <alignment horizontal="left" vertical="center"/>
    </xf>
    <xf numFmtId="0" fontId="6" fillId="2" borderId="13" xfId="1" applyFont="1" applyFill="1" applyBorder="1" applyAlignment="1" applyProtection="1">
      <alignment horizontal="left" vertical="center"/>
    </xf>
    <xf numFmtId="0" fontId="6" fillId="2" borderId="14" xfId="1" applyFont="1" applyFill="1" applyBorder="1" applyAlignment="1" applyProtection="1">
      <alignment horizontal="left" vertical="center"/>
    </xf>
    <xf numFmtId="0" fontId="6" fillId="2" borderId="28" xfId="1" applyFont="1" applyFill="1" applyBorder="1" applyAlignment="1" applyProtection="1">
      <alignment horizontal="left" vertical="center"/>
    </xf>
    <xf numFmtId="0" fontId="7" fillId="3" borderId="22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right" vertical="center" wrapText="1" indent="1"/>
    </xf>
    <xf numFmtId="0" fontId="8" fillId="0" borderId="12" xfId="1" applyFont="1" applyBorder="1" applyAlignment="1">
      <alignment horizontal="right" vertical="center" wrapText="1" inden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5" fillId="6" borderId="8" xfId="1" applyFont="1" applyFill="1" applyBorder="1" applyAlignment="1" applyProtection="1">
      <alignment horizontal="center" vertical="center" wrapText="1"/>
      <protection locked="0"/>
    </xf>
    <xf numFmtId="0" fontId="5" fillId="6" borderId="10" xfId="1" applyFont="1" applyFill="1" applyBorder="1" applyAlignment="1" applyProtection="1">
      <alignment horizontal="center" vertical="center" wrapText="1"/>
      <protection locked="0"/>
    </xf>
    <xf numFmtId="0" fontId="8" fillId="0" borderId="27" xfId="1" applyFont="1" applyBorder="1" applyAlignment="1">
      <alignment horizontal="right" vertical="center" wrapText="1" indent="1"/>
    </xf>
    <xf numFmtId="164" fontId="13" fillId="7" borderId="8" xfId="2" applyNumberFormat="1" applyFont="1" applyFill="1" applyBorder="1" applyAlignment="1" applyProtection="1">
      <alignment horizontal="center" vertical="center" wrapText="1"/>
      <protection locked="0"/>
    </xf>
    <xf numFmtId="164" fontId="13" fillId="7" borderId="10" xfId="2" applyNumberFormat="1" applyFont="1" applyFill="1" applyBorder="1" applyAlignment="1" applyProtection="1">
      <alignment horizontal="center" vertical="center" wrapText="1"/>
      <protection locked="0"/>
    </xf>
    <xf numFmtId="2" fontId="13" fillId="7" borderId="8" xfId="2" applyNumberFormat="1" applyFont="1" applyFill="1" applyBorder="1" applyAlignment="1" applyProtection="1">
      <alignment horizontal="center" vertical="center" wrapText="1"/>
      <protection locked="0"/>
    </xf>
    <xf numFmtId="2" fontId="13" fillId="7" borderId="30" xfId="2" applyNumberFormat="1" applyFont="1" applyFill="1" applyBorder="1" applyAlignment="1" applyProtection="1">
      <alignment horizontal="center" vertical="center" wrapText="1"/>
      <protection locked="0"/>
    </xf>
    <xf numFmtId="164" fontId="13" fillId="5" borderId="8" xfId="2" applyNumberFormat="1" applyFont="1" applyFill="1" applyBorder="1" applyAlignment="1" applyProtection="1">
      <alignment horizontal="center" vertical="center" wrapText="1"/>
      <protection locked="0"/>
    </xf>
    <xf numFmtId="164" fontId="13" fillId="5" borderId="10" xfId="2" applyNumberFormat="1" applyFont="1" applyFill="1" applyBorder="1" applyAlignment="1" applyProtection="1">
      <alignment horizontal="center" vertical="center" wrapText="1"/>
      <protection locked="0"/>
    </xf>
    <xf numFmtId="2" fontId="13" fillId="5" borderId="8" xfId="2" applyNumberFormat="1" applyFont="1" applyFill="1" applyBorder="1" applyAlignment="1" applyProtection="1">
      <alignment horizontal="center" vertical="center" wrapText="1"/>
      <protection locked="0"/>
    </xf>
    <xf numFmtId="2" fontId="13" fillId="5" borderId="30" xfId="2" applyNumberFormat="1" applyFont="1" applyFill="1" applyBorder="1" applyAlignment="1" applyProtection="1">
      <alignment horizontal="center" vertical="center" wrapText="1"/>
      <protection locked="0"/>
    </xf>
    <xf numFmtId="164" fontId="13" fillId="4" borderId="8" xfId="2" applyNumberFormat="1" applyFont="1" applyFill="1" applyBorder="1" applyAlignment="1" applyProtection="1">
      <alignment horizontal="center" vertical="center" wrapText="1"/>
      <protection locked="0"/>
    </xf>
    <xf numFmtId="164" fontId="13" fillId="4" borderId="10" xfId="2" applyNumberFormat="1" applyFont="1" applyFill="1" applyBorder="1" applyAlignment="1" applyProtection="1">
      <alignment horizontal="center" vertical="center" wrapText="1"/>
      <protection locked="0"/>
    </xf>
    <xf numFmtId="2" fontId="13" fillId="4" borderId="8" xfId="2" applyNumberFormat="1" applyFont="1" applyFill="1" applyBorder="1" applyAlignment="1" applyProtection="1">
      <alignment horizontal="center" vertical="center" wrapText="1"/>
      <protection locked="0"/>
    </xf>
    <xf numFmtId="2" fontId="13" fillId="4" borderId="30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31" xfId="1" applyFont="1" applyFill="1" applyBorder="1" applyAlignment="1">
      <alignment horizontal="center" vertical="center"/>
    </xf>
    <xf numFmtId="0" fontId="7" fillId="3" borderId="32" xfId="1" applyFont="1" applyFill="1" applyBorder="1" applyAlignment="1">
      <alignment horizontal="center" vertical="center"/>
    </xf>
    <xf numFmtId="0" fontId="7" fillId="3" borderId="33" xfId="1" applyFont="1" applyFill="1" applyBorder="1" applyAlignment="1">
      <alignment horizontal="center" vertical="center"/>
    </xf>
    <xf numFmtId="0" fontId="5" fillId="7" borderId="2" xfId="1" applyFont="1" applyFill="1" applyBorder="1" applyAlignment="1">
      <alignment horizontal="center" vertical="center"/>
    </xf>
    <xf numFmtId="0" fontId="5" fillId="7" borderId="3" xfId="1" applyFont="1" applyFill="1" applyBorder="1" applyAlignment="1">
      <alignment horizontal="center" vertical="center"/>
    </xf>
    <xf numFmtId="0" fontId="5" fillId="7" borderId="4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164" fontId="13" fillId="7" borderId="18" xfId="2" applyNumberFormat="1" applyFont="1" applyFill="1" applyBorder="1" applyAlignment="1" applyProtection="1">
      <alignment horizontal="center" vertical="center" wrapText="1"/>
      <protection locked="0"/>
    </xf>
    <xf numFmtId="164" fontId="13" fillId="7" borderId="17" xfId="2" applyNumberFormat="1" applyFont="1" applyFill="1" applyBorder="1" applyAlignment="1" applyProtection="1">
      <alignment horizontal="center" vertical="center" wrapText="1"/>
      <protection locked="0"/>
    </xf>
    <xf numFmtId="164" fontId="13" fillId="0" borderId="18" xfId="2" applyNumberFormat="1" applyFont="1" applyBorder="1" applyAlignment="1">
      <alignment horizontal="center" vertical="center" wrapText="1"/>
    </xf>
    <xf numFmtId="164" fontId="13" fillId="0" borderId="35" xfId="2" applyNumberFormat="1" applyFont="1" applyBorder="1" applyAlignment="1">
      <alignment horizontal="center" vertical="center" wrapText="1"/>
    </xf>
    <xf numFmtId="164" fontId="13" fillId="5" borderId="18" xfId="2" applyNumberFormat="1" applyFont="1" applyFill="1" applyBorder="1" applyAlignment="1" applyProtection="1">
      <alignment horizontal="center" vertical="center" wrapText="1"/>
      <protection locked="0"/>
    </xf>
    <xf numFmtId="164" fontId="13" fillId="5" borderId="17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49" xfId="1" applyFont="1" applyBorder="1" applyAlignment="1">
      <alignment vertical="center"/>
    </xf>
    <xf numFmtId="0" fontId="6" fillId="0" borderId="22" xfId="1" applyFont="1" applyFill="1" applyBorder="1" applyAlignment="1" applyProtection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</xf>
    <xf numFmtId="0" fontId="6" fillId="0" borderId="10" xfId="1" applyFont="1" applyFill="1" applyBorder="1" applyAlignment="1" applyProtection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28" xfId="1" applyFont="1" applyFill="1" applyBorder="1" applyAlignment="1">
      <alignment horizontal="center" vertical="center"/>
    </xf>
    <xf numFmtId="0" fontId="8" fillId="0" borderId="45" xfId="1" applyFont="1" applyBorder="1" applyAlignment="1">
      <alignment horizontal="left" vertical="top"/>
    </xf>
    <xf numFmtId="0" fontId="8" fillId="0" borderId="24" xfId="1" applyFont="1" applyBorder="1" applyAlignment="1">
      <alignment horizontal="left" vertical="top"/>
    </xf>
    <xf numFmtId="0" fontId="8" fillId="0" borderId="50" xfId="1" applyFont="1" applyBorder="1" applyAlignment="1">
      <alignment horizontal="left" vertical="top"/>
    </xf>
    <xf numFmtId="0" fontId="8" fillId="0" borderId="55" xfId="1" applyFont="1" applyBorder="1" applyAlignment="1">
      <alignment horizontal="left" vertical="top"/>
    </xf>
    <xf numFmtId="0" fontId="3" fillId="0" borderId="7" xfId="1" applyFont="1" applyBorder="1" applyAlignment="1"/>
    <xf numFmtId="0" fontId="3" fillId="0" borderId="0" xfId="1" applyFont="1" applyBorder="1" applyAlignment="1"/>
    <xf numFmtId="0" fontId="3" fillId="0" borderId="48" xfId="1" applyFont="1" applyBorder="1" applyAlignment="1"/>
    <xf numFmtId="0" fontId="6" fillId="0" borderId="22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left" vertical="top"/>
    </xf>
    <xf numFmtId="164" fontId="13" fillId="4" borderId="18" xfId="2" applyNumberFormat="1" applyFont="1" applyFill="1" applyBorder="1" applyAlignment="1" applyProtection="1">
      <alignment horizontal="center" vertical="center" wrapText="1"/>
      <protection locked="0"/>
    </xf>
    <xf numFmtId="164" fontId="13" fillId="4" borderId="17" xfId="2" applyNumberFormat="1" applyFont="1" applyFill="1" applyBorder="1" applyAlignment="1" applyProtection="1">
      <alignment horizontal="center" vertical="center" wrapText="1"/>
      <protection locked="0"/>
    </xf>
    <xf numFmtId="164" fontId="13" fillId="7" borderId="30" xfId="2" applyNumberFormat="1" applyFont="1" applyFill="1" applyBorder="1" applyAlignment="1" applyProtection="1">
      <alignment horizontal="center" vertical="center" wrapText="1"/>
      <protection locked="0"/>
    </xf>
    <xf numFmtId="164" fontId="13" fillId="5" borderId="30" xfId="2" applyNumberFormat="1" applyFont="1" applyFill="1" applyBorder="1" applyAlignment="1" applyProtection="1">
      <alignment horizontal="center" vertical="center" wrapText="1"/>
      <protection locked="0"/>
    </xf>
    <xf numFmtId="164" fontId="13" fillId="4" borderId="30" xfId="2" applyNumberFormat="1" applyFont="1" applyFill="1" applyBorder="1" applyAlignment="1" applyProtection="1">
      <alignment horizontal="center" vertical="center" wrapText="1"/>
      <protection locked="0"/>
    </xf>
    <xf numFmtId="164" fontId="13" fillId="0" borderId="8" xfId="2" applyNumberFormat="1" applyFont="1" applyBorder="1" applyAlignment="1">
      <alignment horizontal="center" vertical="center" wrapText="1"/>
    </xf>
    <xf numFmtId="164" fontId="13" fillId="0" borderId="10" xfId="2" applyNumberFormat="1" applyFont="1" applyBorder="1" applyAlignment="1">
      <alignment horizontal="center" vertical="center" wrapText="1"/>
    </xf>
    <xf numFmtId="0" fontId="6" fillId="7" borderId="31" xfId="1" applyFont="1" applyFill="1" applyBorder="1" applyAlignment="1" applyProtection="1">
      <alignment horizontal="left" vertical="center" indent="1"/>
      <protection locked="0"/>
    </xf>
    <xf numFmtId="0" fontId="6" fillId="7" borderId="32" xfId="1" applyFont="1" applyFill="1" applyBorder="1" applyAlignment="1" applyProtection="1">
      <alignment horizontal="left" vertical="center" indent="1"/>
      <protection locked="0"/>
    </xf>
    <xf numFmtId="0" fontId="6" fillId="7" borderId="37" xfId="1" applyFont="1" applyFill="1" applyBorder="1" applyAlignment="1" applyProtection="1">
      <alignment horizontal="left" vertical="center" indent="1"/>
      <protection locked="0"/>
    </xf>
    <xf numFmtId="0" fontId="6" fillId="7" borderId="38" xfId="1" applyFont="1" applyFill="1" applyBorder="1" applyAlignment="1" applyProtection="1">
      <alignment horizontal="center" vertical="center"/>
      <protection locked="0"/>
    </xf>
    <xf numFmtId="0" fontId="6" fillId="7" borderId="37" xfId="1" applyFont="1" applyFill="1" applyBorder="1" applyAlignment="1" applyProtection="1">
      <alignment horizontal="center" vertical="center"/>
      <protection locked="0"/>
    </xf>
    <xf numFmtId="0" fontId="6" fillId="5" borderId="31" xfId="1" applyFont="1" applyFill="1" applyBorder="1" applyAlignment="1" applyProtection="1">
      <alignment horizontal="left" vertical="center" indent="1"/>
      <protection locked="0"/>
    </xf>
    <xf numFmtId="0" fontId="6" fillId="5" borderId="32" xfId="1" applyFont="1" applyFill="1" applyBorder="1" applyAlignment="1" applyProtection="1">
      <alignment horizontal="left" vertical="center" indent="1"/>
      <protection locked="0"/>
    </xf>
    <xf numFmtId="0" fontId="6" fillId="5" borderId="37" xfId="1" applyFont="1" applyFill="1" applyBorder="1" applyAlignment="1" applyProtection="1">
      <alignment horizontal="left" vertical="center" indent="1"/>
      <protection locked="0"/>
    </xf>
    <xf numFmtId="0" fontId="6" fillId="5" borderId="38" xfId="1" applyFont="1" applyFill="1" applyBorder="1" applyAlignment="1" applyProtection="1">
      <alignment horizontal="center" vertical="center"/>
      <protection locked="0"/>
    </xf>
    <xf numFmtId="0" fontId="6" fillId="5" borderId="37" xfId="1" applyFont="1" applyFill="1" applyBorder="1" applyAlignment="1" applyProtection="1">
      <alignment horizontal="center" vertical="center"/>
      <protection locked="0"/>
    </xf>
    <xf numFmtId="0" fontId="6" fillId="4" borderId="31" xfId="1" applyFont="1" applyFill="1" applyBorder="1" applyAlignment="1" applyProtection="1">
      <alignment horizontal="left" vertical="center" indent="1"/>
      <protection locked="0"/>
    </xf>
    <xf numFmtId="0" fontId="6" fillId="4" borderId="32" xfId="1" applyFont="1" applyFill="1" applyBorder="1" applyAlignment="1" applyProtection="1">
      <alignment horizontal="left" vertical="center" indent="1"/>
      <protection locked="0"/>
    </xf>
    <xf numFmtId="0" fontId="6" fillId="4" borderId="37" xfId="1" applyFont="1" applyFill="1" applyBorder="1" applyAlignment="1" applyProtection="1">
      <alignment horizontal="left" vertical="center" indent="1"/>
      <protection locked="0"/>
    </xf>
    <xf numFmtId="0" fontId="6" fillId="4" borderId="38" xfId="1" applyFont="1" applyFill="1" applyBorder="1" applyAlignment="1" applyProtection="1">
      <alignment horizontal="center" vertical="center"/>
      <protection locked="0"/>
    </xf>
    <xf numFmtId="0" fontId="6" fillId="4" borderId="37" xfId="1" applyFont="1" applyFill="1" applyBorder="1" applyAlignment="1" applyProtection="1">
      <alignment horizontal="center" vertical="center"/>
      <protection locked="0"/>
    </xf>
    <xf numFmtId="0" fontId="8" fillId="7" borderId="7" xfId="1" applyFont="1" applyFill="1" applyBorder="1" applyAlignment="1" applyProtection="1">
      <alignment horizontal="center" vertical="top"/>
      <protection locked="0"/>
    </xf>
    <xf numFmtId="0" fontId="8" fillId="7" borderId="0" xfId="1" applyFont="1" applyFill="1" applyBorder="1" applyAlignment="1" applyProtection="1">
      <alignment horizontal="center" vertical="top"/>
      <protection locked="0"/>
    </xf>
    <xf numFmtId="0" fontId="8" fillId="7" borderId="1" xfId="1" applyFont="1" applyFill="1" applyBorder="1" applyAlignment="1" applyProtection="1">
      <alignment horizontal="center" vertical="top"/>
      <protection locked="0"/>
    </xf>
    <xf numFmtId="0" fontId="8" fillId="7" borderId="27" xfId="1" applyFont="1" applyFill="1" applyBorder="1" applyAlignment="1" applyProtection="1">
      <alignment horizontal="center" vertical="top"/>
      <protection locked="0"/>
    </xf>
    <xf numFmtId="0" fontId="8" fillId="7" borderId="14" xfId="1" applyFont="1" applyFill="1" applyBorder="1" applyAlignment="1" applyProtection="1">
      <alignment horizontal="center" vertical="top"/>
      <protection locked="0"/>
    </xf>
    <xf numFmtId="0" fontId="8" fillId="7" borderId="28" xfId="1" applyFont="1" applyFill="1" applyBorder="1" applyAlignment="1" applyProtection="1">
      <alignment horizontal="center" vertical="top"/>
      <protection locked="0"/>
    </xf>
    <xf numFmtId="0" fontId="8" fillId="5" borderId="7" xfId="1" applyFont="1" applyFill="1" applyBorder="1" applyAlignment="1" applyProtection="1">
      <alignment horizontal="center" vertical="top"/>
      <protection locked="0"/>
    </xf>
    <xf numFmtId="0" fontId="8" fillId="5" borderId="0" xfId="1" applyFont="1" applyFill="1" applyBorder="1" applyAlignment="1" applyProtection="1">
      <alignment horizontal="center" vertical="top"/>
      <protection locked="0"/>
    </xf>
    <xf numFmtId="0" fontId="8" fillId="5" borderId="1" xfId="1" applyFont="1" applyFill="1" applyBorder="1" applyAlignment="1" applyProtection="1">
      <alignment horizontal="center" vertical="top"/>
      <protection locked="0"/>
    </xf>
    <xf numFmtId="0" fontId="8" fillId="5" borderId="27" xfId="1" applyFont="1" applyFill="1" applyBorder="1" applyAlignment="1" applyProtection="1">
      <alignment horizontal="center" vertical="top"/>
      <protection locked="0"/>
    </xf>
    <xf numFmtId="0" fontId="8" fillId="5" borderId="14" xfId="1" applyFont="1" applyFill="1" applyBorder="1" applyAlignment="1" applyProtection="1">
      <alignment horizontal="center" vertical="top"/>
      <protection locked="0"/>
    </xf>
    <xf numFmtId="0" fontId="8" fillId="5" borderId="28" xfId="1" applyFont="1" applyFill="1" applyBorder="1" applyAlignment="1" applyProtection="1">
      <alignment horizontal="center" vertical="top"/>
      <protection locked="0"/>
    </xf>
    <xf numFmtId="0" fontId="8" fillId="4" borderId="7" xfId="1" applyFont="1" applyFill="1" applyBorder="1" applyAlignment="1" applyProtection="1">
      <alignment horizontal="center" vertical="top"/>
      <protection locked="0"/>
    </xf>
    <xf numFmtId="0" fontId="8" fillId="4" borderId="0" xfId="1" applyFont="1" applyFill="1" applyBorder="1" applyAlignment="1" applyProtection="1">
      <alignment horizontal="center" vertical="top"/>
      <protection locked="0"/>
    </xf>
    <xf numFmtId="0" fontId="8" fillId="4" borderId="1" xfId="1" applyFont="1" applyFill="1" applyBorder="1" applyAlignment="1" applyProtection="1">
      <alignment horizontal="center" vertical="top"/>
      <protection locked="0"/>
    </xf>
    <xf numFmtId="0" fontId="8" fillId="4" borderId="27" xfId="1" applyFont="1" applyFill="1" applyBorder="1" applyAlignment="1" applyProtection="1">
      <alignment horizontal="center" vertical="top"/>
      <protection locked="0"/>
    </xf>
    <xf numFmtId="0" fontId="8" fillId="4" borderId="14" xfId="1" applyFont="1" applyFill="1" applyBorder="1" applyAlignment="1" applyProtection="1">
      <alignment horizontal="center" vertical="top"/>
      <protection locked="0"/>
    </xf>
    <xf numFmtId="0" fontId="8" fillId="4" borderId="28" xfId="1" applyFont="1" applyFill="1" applyBorder="1" applyAlignment="1" applyProtection="1">
      <alignment horizontal="center" vertical="top"/>
      <protection locked="0"/>
    </xf>
    <xf numFmtId="0" fontId="3" fillId="0" borderId="22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164" fontId="5" fillId="7" borderId="2" xfId="1" applyNumberFormat="1" applyFont="1" applyFill="1" applyBorder="1" applyAlignment="1">
      <alignment horizontal="center" vertical="center" wrapText="1"/>
    </xf>
    <xf numFmtId="164" fontId="5" fillId="7" borderId="3" xfId="1" applyNumberFormat="1" applyFont="1" applyFill="1" applyBorder="1" applyAlignment="1">
      <alignment horizontal="center" vertical="center" wrapText="1"/>
    </xf>
    <xf numFmtId="164" fontId="5" fillId="7" borderId="4" xfId="1" applyNumberFormat="1" applyFont="1" applyFill="1" applyBorder="1" applyAlignment="1">
      <alignment horizontal="center" vertical="center" wrapText="1"/>
    </xf>
    <xf numFmtId="164" fontId="18" fillId="0" borderId="22" xfId="2" applyNumberFormat="1" applyFont="1" applyBorder="1" applyAlignment="1" applyProtection="1">
      <alignment horizontal="center" vertical="center" wrapText="1"/>
    </xf>
    <xf numFmtId="164" fontId="18" fillId="0" borderId="10" xfId="2" applyNumberFormat="1" applyFont="1" applyBorder="1" applyAlignment="1" applyProtection="1">
      <alignment horizontal="center" vertical="center" wrapText="1"/>
    </xf>
    <xf numFmtId="164" fontId="12" fillId="0" borderId="9" xfId="2" applyNumberFormat="1" applyFont="1" applyBorder="1" applyAlignment="1" applyProtection="1">
      <alignment horizontal="center" vertical="center" wrapText="1"/>
    </xf>
    <xf numFmtId="164" fontId="12" fillId="0" borderId="10" xfId="2" applyNumberFormat="1" applyFont="1" applyBorder="1" applyAlignment="1" applyProtection="1">
      <alignment horizontal="center" vertical="center" wrapText="1"/>
    </xf>
    <xf numFmtId="164" fontId="12" fillId="0" borderId="8" xfId="2" applyNumberFormat="1" applyFont="1" applyBorder="1" applyAlignment="1" applyProtection="1">
      <alignment horizontal="center" vertical="center" wrapText="1"/>
    </xf>
    <xf numFmtId="164" fontId="12" fillId="0" borderId="30" xfId="2" applyNumberFormat="1" applyFont="1" applyBorder="1" applyAlignment="1" applyProtection="1">
      <alignment horizontal="center" vertical="center" wrapText="1"/>
    </xf>
    <xf numFmtId="0" fontId="18" fillId="0" borderId="22" xfId="2" applyFont="1" applyBorder="1" applyAlignment="1" applyProtection="1">
      <alignment horizontal="center" vertical="center" wrapText="1"/>
    </xf>
    <xf numFmtId="0" fontId="18" fillId="0" borderId="10" xfId="2" applyFont="1" applyBorder="1" applyAlignment="1" applyProtection="1">
      <alignment horizontal="center" vertical="center" wrapText="1"/>
    </xf>
    <xf numFmtId="164" fontId="12" fillId="0" borderId="10" xfId="2" applyNumberFormat="1" applyFont="1" applyBorder="1" applyAlignment="1" applyProtection="1">
      <alignment horizontal="center" vertical="center"/>
    </xf>
    <xf numFmtId="164" fontId="12" fillId="0" borderId="8" xfId="2" applyNumberFormat="1" applyFont="1" applyBorder="1" applyAlignment="1" applyProtection="1">
      <alignment horizontal="center" vertical="center"/>
    </xf>
    <xf numFmtId="164" fontId="12" fillId="0" borderId="30" xfId="2" applyNumberFormat="1" applyFont="1" applyBorder="1" applyAlignment="1" applyProtection="1">
      <alignment horizontal="center" vertical="center"/>
    </xf>
    <xf numFmtId="164" fontId="15" fillId="0" borderId="27" xfId="2" applyNumberFormat="1" applyFont="1" applyBorder="1" applyAlignment="1">
      <alignment horizontal="center" vertical="center" wrapText="1"/>
    </xf>
    <xf numFmtId="164" fontId="15" fillId="0" borderId="12" xfId="2" applyNumberFormat="1" applyFont="1" applyBorder="1" applyAlignment="1">
      <alignment horizontal="center" vertical="center" wrapText="1"/>
    </xf>
    <xf numFmtId="164" fontId="13" fillId="7" borderId="13" xfId="2" applyNumberFormat="1" applyFont="1" applyFill="1" applyBorder="1" applyAlignment="1" applyProtection="1">
      <alignment horizontal="center" vertical="center" wrapText="1"/>
      <protection locked="0"/>
    </xf>
    <xf numFmtId="164" fontId="13" fillId="7" borderId="12" xfId="2" applyNumberFormat="1" applyFont="1" applyFill="1" applyBorder="1" applyAlignment="1" applyProtection="1">
      <alignment horizontal="center" vertical="center" wrapText="1"/>
      <protection locked="0"/>
    </xf>
    <xf numFmtId="164" fontId="13" fillId="0" borderId="13" xfId="2" applyNumberFormat="1" applyFont="1" applyBorder="1" applyAlignment="1">
      <alignment horizontal="center" vertical="center" wrapText="1"/>
    </xf>
    <xf numFmtId="164" fontId="13" fillId="0" borderId="28" xfId="2" applyNumberFormat="1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164" fontId="13" fillId="5" borderId="8" xfId="2" applyNumberFormat="1" applyFont="1" applyFill="1" applyBorder="1" applyAlignment="1" applyProtection="1">
      <alignment horizontal="center" vertical="center"/>
      <protection locked="0"/>
    </xf>
    <xf numFmtId="164" fontId="13" fillId="5" borderId="10" xfId="2" applyNumberFormat="1" applyFont="1" applyFill="1" applyBorder="1" applyAlignment="1" applyProtection="1">
      <alignment horizontal="center" vertical="center"/>
      <protection locked="0"/>
    </xf>
    <xf numFmtId="164" fontId="13" fillId="0" borderId="8" xfId="2" applyNumberFormat="1" applyFont="1" applyBorder="1" applyAlignment="1">
      <alignment horizontal="center" vertical="center"/>
    </xf>
    <xf numFmtId="164" fontId="13" fillId="0" borderId="30" xfId="2" applyNumberFormat="1" applyFont="1" applyBorder="1" applyAlignment="1">
      <alignment horizontal="center" vertical="center"/>
    </xf>
    <xf numFmtId="164" fontId="13" fillId="4" borderId="8" xfId="2" applyNumberFormat="1" applyFont="1" applyFill="1" applyBorder="1" applyAlignment="1" applyProtection="1">
      <alignment horizontal="center" vertical="center"/>
      <protection locked="0"/>
    </xf>
    <xf numFmtId="164" fontId="13" fillId="4" borderId="10" xfId="2" applyNumberFormat="1" applyFont="1" applyFill="1" applyBorder="1" applyAlignment="1" applyProtection="1">
      <alignment horizontal="center" vertical="center"/>
      <protection locked="0"/>
    </xf>
    <xf numFmtId="164" fontId="15" fillId="0" borderId="22" xfId="2" applyNumberFormat="1" applyFont="1" applyBorder="1" applyAlignment="1">
      <alignment horizontal="center" vertical="center" wrapText="1"/>
    </xf>
    <xf numFmtId="164" fontId="15" fillId="0" borderId="10" xfId="2" applyNumberFormat="1" applyFont="1" applyBorder="1" applyAlignment="1">
      <alignment horizontal="center" vertical="center" wrapText="1"/>
    </xf>
    <xf numFmtId="164" fontId="13" fillId="0" borderId="30" xfId="2" applyNumberFormat="1" applyFont="1" applyBorder="1" applyAlignment="1">
      <alignment horizontal="center" vertical="center" wrapText="1"/>
    </xf>
    <xf numFmtId="164" fontId="2" fillId="0" borderId="22" xfId="1" applyNumberFormat="1" applyFont="1" applyBorder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2" fontId="13" fillId="0" borderId="8" xfId="2" applyNumberFormat="1" applyFont="1" applyBorder="1" applyAlignment="1">
      <alignment horizontal="center" vertical="center" wrapText="1"/>
    </xf>
    <xf numFmtId="2" fontId="13" fillId="0" borderId="30" xfId="2" applyNumberFormat="1" applyFont="1" applyBorder="1" applyAlignment="1">
      <alignment horizontal="center" vertical="center" wrapText="1"/>
    </xf>
    <xf numFmtId="2" fontId="13" fillId="0" borderId="8" xfId="2" applyNumberFormat="1" applyFont="1" applyBorder="1" applyAlignment="1">
      <alignment horizontal="center" vertical="center"/>
    </xf>
    <xf numFmtId="2" fontId="13" fillId="0" borderId="30" xfId="2" applyNumberFormat="1" applyFont="1" applyBorder="1" applyAlignment="1">
      <alignment horizontal="center" vertical="center"/>
    </xf>
    <xf numFmtId="164" fontId="6" fillId="4" borderId="8" xfId="1" applyNumberFormat="1" applyFont="1" applyFill="1" applyBorder="1" applyAlignment="1" applyProtection="1">
      <alignment horizontal="center" vertical="center"/>
      <protection locked="0"/>
    </xf>
    <xf numFmtId="164" fontId="6" fillId="4" borderId="10" xfId="1" applyNumberFormat="1" applyFont="1" applyFill="1" applyBorder="1" applyAlignment="1" applyProtection="1">
      <alignment horizontal="center" vertical="center"/>
      <protection locked="0"/>
    </xf>
    <xf numFmtId="164" fontId="15" fillId="0" borderId="22" xfId="1" applyNumberFormat="1" applyFont="1" applyBorder="1" applyAlignment="1">
      <alignment horizontal="center" vertical="center" wrapText="1"/>
    </xf>
    <xf numFmtId="164" fontId="15" fillId="0" borderId="10" xfId="1" applyNumberFormat="1" applyFont="1" applyBorder="1" applyAlignment="1">
      <alignment horizontal="center" vertical="center" wrapText="1"/>
    </xf>
    <xf numFmtId="2" fontId="6" fillId="0" borderId="8" xfId="3" applyNumberFormat="1" applyFont="1" applyBorder="1" applyAlignment="1">
      <alignment horizontal="center" vertical="center"/>
    </xf>
    <xf numFmtId="2" fontId="6" fillId="0" borderId="10" xfId="3" applyNumberFormat="1" applyFont="1" applyBorder="1" applyAlignment="1">
      <alignment horizontal="center" vertical="center"/>
    </xf>
    <xf numFmtId="164" fontId="13" fillId="0" borderId="8" xfId="1" applyNumberFormat="1" applyFont="1" applyBorder="1" applyAlignment="1">
      <alignment horizontal="center" vertical="center" wrapText="1"/>
    </xf>
    <xf numFmtId="164" fontId="13" fillId="0" borderId="30" xfId="1" applyNumberFormat="1" applyFont="1" applyBorder="1" applyAlignment="1">
      <alignment horizontal="center" vertical="center" wrapText="1"/>
    </xf>
    <xf numFmtId="2" fontId="6" fillId="0" borderId="8" xfId="1" applyNumberFormat="1" applyFont="1" applyBorder="1" applyAlignment="1">
      <alignment horizontal="center" vertical="center"/>
    </xf>
    <xf numFmtId="2" fontId="6" fillId="0" borderId="10" xfId="1" applyNumberFormat="1" applyFont="1" applyBorder="1" applyAlignment="1">
      <alignment horizontal="center" vertical="center"/>
    </xf>
    <xf numFmtId="164" fontId="6" fillId="7" borderId="8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10" xfId="1" applyNumberFormat="1" applyFont="1" applyFill="1" applyBorder="1" applyAlignment="1" applyProtection="1">
      <alignment horizontal="center" vertical="center" wrapText="1"/>
      <protection locked="0"/>
    </xf>
    <xf numFmtId="164" fontId="6" fillId="5" borderId="8" xfId="1" applyNumberFormat="1" applyFont="1" applyFill="1" applyBorder="1" applyAlignment="1" applyProtection="1">
      <alignment horizontal="center" vertical="center"/>
      <protection locked="0"/>
    </xf>
    <xf numFmtId="164" fontId="6" fillId="5" borderId="10" xfId="1" applyNumberFormat="1" applyFont="1" applyFill="1" applyBorder="1" applyAlignment="1" applyProtection="1">
      <alignment horizontal="center" vertical="center"/>
      <protection locked="0"/>
    </xf>
    <xf numFmtId="0" fontId="2" fillId="7" borderId="7" xfId="1" applyFont="1" applyFill="1" applyBorder="1" applyAlignment="1" applyProtection="1">
      <alignment horizontal="left" vertical="top" wrapText="1"/>
      <protection locked="0"/>
    </xf>
    <xf numFmtId="0" fontId="2" fillId="7" borderId="0" xfId="1" applyFont="1" applyFill="1" applyBorder="1" applyAlignment="1" applyProtection="1">
      <alignment horizontal="left" vertical="top" wrapText="1"/>
      <protection locked="0"/>
    </xf>
    <xf numFmtId="0" fontId="2" fillId="7" borderId="1" xfId="1" applyFont="1" applyFill="1" applyBorder="1" applyAlignment="1" applyProtection="1">
      <alignment horizontal="left" vertical="top" wrapText="1"/>
      <protection locked="0"/>
    </xf>
    <xf numFmtId="0" fontId="2" fillId="7" borderId="19" xfId="1" applyFont="1" applyFill="1" applyBorder="1" applyAlignment="1" applyProtection="1">
      <alignment horizontal="left" vertical="top" wrapText="1"/>
      <protection locked="0"/>
    </xf>
    <xf numFmtId="0" fontId="2" fillId="7" borderId="21" xfId="1" applyFont="1" applyFill="1" applyBorder="1" applyAlignment="1" applyProtection="1">
      <alignment horizontal="left" vertical="top" wrapText="1"/>
      <protection locked="0"/>
    </xf>
    <xf numFmtId="0" fontId="2" fillId="7" borderId="20" xfId="1" applyFont="1" applyFill="1" applyBorder="1" applyAlignment="1" applyProtection="1">
      <alignment horizontal="left" vertical="top" wrapText="1"/>
      <protection locked="0"/>
    </xf>
    <xf numFmtId="0" fontId="2" fillId="5" borderId="7" xfId="1" applyFont="1" applyFill="1" applyBorder="1" applyAlignment="1" applyProtection="1">
      <alignment horizontal="left" vertical="top" wrapText="1"/>
      <protection locked="0"/>
    </xf>
    <xf numFmtId="0" fontId="2" fillId="5" borderId="0" xfId="1" applyFont="1" applyFill="1" applyBorder="1" applyAlignment="1" applyProtection="1">
      <alignment horizontal="left" vertical="top" wrapText="1"/>
      <protection locked="0"/>
    </xf>
    <xf numFmtId="0" fontId="2" fillId="5" borderId="1" xfId="1" applyFont="1" applyFill="1" applyBorder="1" applyAlignment="1" applyProtection="1">
      <alignment horizontal="left" vertical="top" wrapText="1"/>
      <protection locked="0"/>
    </xf>
    <xf numFmtId="0" fontId="2" fillId="5" borderId="19" xfId="1" applyFont="1" applyFill="1" applyBorder="1" applyAlignment="1" applyProtection="1">
      <alignment horizontal="left" vertical="top" wrapText="1"/>
      <protection locked="0"/>
    </xf>
    <xf numFmtId="0" fontId="2" fillId="5" borderId="21" xfId="1" applyFont="1" applyFill="1" applyBorder="1" applyAlignment="1" applyProtection="1">
      <alignment horizontal="left" vertical="top" wrapText="1"/>
      <protection locked="0"/>
    </xf>
    <xf numFmtId="0" fontId="2" fillId="5" borderId="20" xfId="1" applyFont="1" applyFill="1" applyBorder="1" applyAlignment="1" applyProtection="1">
      <alignment horizontal="left" vertical="top" wrapText="1"/>
      <protection locked="0"/>
    </xf>
    <xf numFmtId="0" fontId="2" fillId="4" borderId="7" xfId="1" applyFont="1" applyFill="1" applyBorder="1" applyAlignment="1" applyProtection="1">
      <alignment horizontal="left" vertical="top" wrapText="1"/>
      <protection locked="0"/>
    </xf>
    <xf numFmtId="0" fontId="2" fillId="4" borderId="0" xfId="1" applyFont="1" applyFill="1" applyBorder="1" applyAlignment="1" applyProtection="1">
      <alignment horizontal="left" vertical="top" wrapText="1"/>
      <protection locked="0"/>
    </xf>
    <xf numFmtId="0" fontId="2" fillId="4" borderId="1" xfId="1" applyFont="1" applyFill="1" applyBorder="1" applyAlignment="1" applyProtection="1">
      <alignment horizontal="left" vertical="top" wrapText="1"/>
      <protection locked="0"/>
    </xf>
    <xf numFmtId="0" fontId="2" fillId="4" borderId="19" xfId="1" applyFont="1" applyFill="1" applyBorder="1" applyAlignment="1" applyProtection="1">
      <alignment horizontal="left" vertical="top" wrapText="1"/>
      <protection locked="0"/>
    </xf>
    <xf numFmtId="0" fontId="2" fillId="4" borderId="21" xfId="1" applyFont="1" applyFill="1" applyBorder="1" applyAlignment="1" applyProtection="1">
      <alignment horizontal="left" vertical="top" wrapText="1"/>
      <protection locked="0"/>
    </xf>
    <xf numFmtId="0" fontId="2" fillId="4" borderId="20" xfId="1" applyFont="1" applyFill="1" applyBorder="1" applyAlignment="1" applyProtection="1">
      <alignment horizontal="left" vertical="top" wrapText="1"/>
      <protection locked="0"/>
    </xf>
    <xf numFmtId="0" fontId="6" fillId="6" borderId="31" xfId="1" applyFont="1" applyFill="1" applyBorder="1" applyAlignment="1" applyProtection="1">
      <alignment horizontal="left" vertical="center"/>
      <protection locked="0"/>
    </xf>
    <xf numFmtId="0" fontId="6" fillId="6" borderId="32" xfId="1" applyFont="1" applyFill="1" applyBorder="1" applyAlignment="1" applyProtection="1">
      <alignment horizontal="left" vertical="center"/>
      <protection locked="0"/>
    </xf>
    <xf numFmtId="0" fontId="6" fillId="6" borderId="37" xfId="1" applyFont="1" applyFill="1" applyBorder="1" applyAlignment="1" applyProtection="1">
      <alignment horizontal="left" vertical="center"/>
      <protection locked="0"/>
    </xf>
    <xf numFmtId="0" fontId="6" fillId="6" borderId="38" xfId="1" applyFont="1" applyFill="1" applyBorder="1" applyAlignment="1" applyProtection="1">
      <alignment horizontal="left" vertical="center"/>
      <protection locked="0"/>
    </xf>
    <xf numFmtId="0" fontId="6" fillId="6" borderId="19" xfId="1" applyFont="1" applyFill="1" applyBorder="1" applyAlignment="1" applyProtection="1">
      <alignment horizontal="left" vertical="top" wrapText="1"/>
      <protection locked="0"/>
    </xf>
    <xf numFmtId="0" fontId="6" fillId="6" borderId="21" xfId="1" applyFont="1" applyFill="1" applyBorder="1" applyAlignment="1" applyProtection="1">
      <alignment horizontal="left" vertical="top" wrapText="1"/>
      <protection locked="0"/>
    </xf>
    <xf numFmtId="0" fontId="6" fillId="6" borderId="20" xfId="1" applyFont="1" applyFill="1" applyBorder="1" applyAlignment="1" applyProtection="1">
      <alignment horizontal="left" vertical="top" wrapText="1"/>
      <protection locked="0"/>
    </xf>
    <xf numFmtId="0" fontId="6" fillId="7" borderId="31" xfId="1" applyFont="1" applyFill="1" applyBorder="1" applyAlignment="1" applyProtection="1">
      <alignment horizontal="left" vertical="center"/>
      <protection locked="0"/>
    </xf>
    <xf numFmtId="0" fontId="6" fillId="7" borderId="32" xfId="1" applyFont="1" applyFill="1" applyBorder="1" applyAlignment="1" applyProtection="1">
      <alignment horizontal="left" vertical="center"/>
      <protection locked="0"/>
    </xf>
    <xf numFmtId="0" fontId="6" fillId="7" borderId="37" xfId="1" applyFont="1" applyFill="1" applyBorder="1" applyAlignment="1" applyProtection="1">
      <alignment horizontal="left" vertical="center"/>
      <protection locked="0"/>
    </xf>
    <xf numFmtId="0" fontId="6" fillId="7" borderId="38" xfId="1" applyFont="1" applyFill="1" applyBorder="1" applyAlignment="1" applyProtection="1">
      <alignment horizontal="left" vertical="center"/>
      <protection locked="0"/>
    </xf>
    <xf numFmtId="0" fontId="6" fillId="5" borderId="31" xfId="1" applyFont="1" applyFill="1" applyBorder="1" applyAlignment="1" applyProtection="1">
      <alignment horizontal="left" vertical="center"/>
      <protection locked="0"/>
    </xf>
    <xf numFmtId="0" fontId="6" fillId="5" borderId="32" xfId="1" applyFont="1" applyFill="1" applyBorder="1" applyAlignment="1" applyProtection="1">
      <alignment horizontal="left" vertical="center"/>
      <protection locked="0"/>
    </xf>
    <xf numFmtId="0" fontId="6" fillId="5" borderId="37" xfId="1" applyFont="1" applyFill="1" applyBorder="1" applyAlignment="1" applyProtection="1">
      <alignment horizontal="left" vertical="center"/>
      <protection locked="0"/>
    </xf>
    <xf numFmtId="0" fontId="6" fillId="5" borderId="38" xfId="1" applyFont="1" applyFill="1" applyBorder="1" applyAlignment="1" applyProtection="1">
      <alignment horizontal="left" vertical="center"/>
      <protection locked="0"/>
    </xf>
    <xf numFmtId="0" fontId="6" fillId="4" borderId="31" xfId="1" applyFont="1" applyFill="1" applyBorder="1" applyAlignment="1" applyProtection="1">
      <alignment horizontal="left" vertical="center"/>
      <protection locked="0"/>
    </xf>
    <xf numFmtId="0" fontId="6" fillId="4" borderId="32" xfId="1" applyFont="1" applyFill="1" applyBorder="1" applyAlignment="1" applyProtection="1">
      <alignment horizontal="left" vertical="center"/>
      <protection locked="0"/>
    </xf>
    <xf numFmtId="0" fontId="6" fillId="4" borderId="37" xfId="1" applyFont="1" applyFill="1" applyBorder="1" applyAlignment="1" applyProtection="1">
      <alignment horizontal="left" vertical="center"/>
      <protection locked="0"/>
    </xf>
    <xf numFmtId="0" fontId="6" fillId="4" borderId="38" xfId="1" applyFont="1" applyFill="1" applyBorder="1" applyAlignment="1" applyProtection="1">
      <alignment horizontal="left" vertical="center"/>
      <protection locked="0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Percent" xfId="3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343180</xdr:colOff>
      <xdr:row>23</xdr:row>
      <xdr:rowOff>172452</xdr:rowOff>
    </xdr:from>
    <xdr:to>
      <xdr:col>13</xdr:col>
      <xdr:colOff>488856</xdr:colOff>
      <xdr:row>27</xdr:row>
      <xdr:rowOff>56732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86" t="2545" r="1079" b="4437"/>
        <a:stretch/>
      </xdr:blipFill>
      <xdr:spPr>
        <a:xfrm>
          <a:off x="545586" y="11507202"/>
          <a:ext cx="9515895" cy="2325061"/>
        </a:xfrm>
        <a:prstGeom prst="rect">
          <a:avLst/>
        </a:prstGeom>
      </xdr:spPr>
    </xdr:pic>
    <xdr:clientData/>
  </xdr:twoCellAnchor>
  <xdr:twoCellAnchor editAs="oneCell">
    <xdr:from>
      <xdr:col>4</xdr:col>
      <xdr:colOff>59532</xdr:colOff>
      <xdr:row>1</xdr:row>
      <xdr:rowOff>95251</xdr:rowOff>
    </xdr:from>
    <xdr:to>
      <xdr:col>5</xdr:col>
      <xdr:colOff>416720</xdr:colOff>
      <xdr:row>4</xdr:row>
      <xdr:rowOff>345484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C8B904B-BA3C-4281-A14B-3D4A3D35A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688" y="297657"/>
          <a:ext cx="1154907" cy="11432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</xdr:colOff>
      <xdr:row>1</xdr:row>
      <xdr:rowOff>33066</xdr:rowOff>
    </xdr:from>
    <xdr:to>
      <xdr:col>6</xdr:col>
      <xdr:colOff>381000</xdr:colOff>
      <xdr:row>4</xdr:row>
      <xdr:rowOff>354736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FFDD73-F718-496D-BD2D-599C77315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235472"/>
          <a:ext cx="1154907" cy="11432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copelan\Documents\TempFiles\20066%20ITD%20773%20Super%20Pave%20Test%20Strip%20Acceptance%20Testing%20Report_REV0512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D-0773"/>
      <sheetName val="Proj Info"/>
      <sheetName val="Quality Level &amp; Pay Factors"/>
      <sheetName val="0773A (1)"/>
      <sheetName val="0773A (2)"/>
      <sheetName val="0773A (3)"/>
      <sheetName val="Gyratory &amp; Rice"/>
      <sheetName val="0773B (1)"/>
      <sheetName val="0773B (2)"/>
      <sheetName val="0773B (3)"/>
      <sheetName val="Idaho IR-157 Report"/>
      <sheetName val="T 308 IGNITION CF"/>
      <sheetName val="ASTM 8159 EXTRACTION CF"/>
      <sheetName val="T166"/>
      <sheetName val="Cards"/>
      <sheetName val="Lists"/>
      <sheetName val="Instructions"/>
    </sheetNames>
    <sheetDataSet>
      <sheetData sheetId="0"/>
      <sheetData sheetId="1">
        <row r="27">
          <cell r="X27" t="str">
            <v>Control Points</v>
          </cell>
        </row>
        <row r="29">
          <cell r="X29" t="str">
            <v xml:space="preserve"> </v>
          </cell>
        </row>
        <row r="30">
          <cell r="X30" t="str">
            <v xml:space="preserve"> </v>
          </cell>
        </row>
        <row r="31">
          <cell r="X31" t="str">
            <v xml:space="preserve"> </v>
          </cell>
        </row>
        <row r="33">
          <cell r="X33">
            <v>90</v>
          </cell>
        </row>
        <row r="34">
          <cell r="X34" t="str">
            <v xml:space="preserve"> </v>
          </cell>
        </row>
        <row r="35">
          <cell r="X35" t="str">
            <v xml:space="preserve"> </v>
          </cell>
        </row>
        <row r="36">
          <cell r="X36">
            <v>28</v>
          </cell>
        </row>
        <row r="37">
          <cell r="X37" t="str">
            <v xml:space="preserve"> </v>
          </cell>
        </row>
        <row r="38">
          <cell r="X38" t="str">
            <v xml:space="preserve"> 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9"/>
  <sheetViews>
    <sheetView showGridLines="0" showRowColHeaders="0" tabSelected="1" view="pageBreakPreview" zoomScale="80" zoomScaleNormal="100" zoomScaleSheetLayoutView="80" workbookViewId="0">
      <selection activeCell="B3" sqref="B3:D3"/>
    </sheetView>
  </sheetViews>
  <sheetFormatPr defaultRowHeight="15" x14ac:dyDescent="0.25"/>
  <cols>
    <col min="1" max="1" width="3" style="1" customWidth="1"/>
    <col min="2" max="2" width="12" style="1" customWidth="1"/>
    <col min="3" max="3" width="8.85546875" style="1" customWidth="1"/>
    <col min="4" max="10" width="12" style="1" customWidth="1"/>
    <col min="11" max="11" width="12" style="2" customWidth="1"/>
    <col min="12" max="15" width="12" style="1" customWidth="1"/>
    <col min="16" max="16" width="3.5703125" style="1" customWidth="1"/>
    <col min="17" max="17" width="12" style="1" customWidth="1"/>
    <col min="18" max="18" width="13.85546875" style="1" customWidth="1"/>
    <col min="19" max="19" width="12" customWidth="1"/>
    <col min="20" max="20" width="9.140625" style="1" hidden="1" customWidth="1"/>
    <col min="21" max="21" width="28.85546875" style="1" hidden="1" customWidth="1"/>
    <col min="22" max="22" width="9.140625" style="1" hidden="1" customWidth="1"/>
    <col min="23" max="26" width="9.140625" style="1" customWidth="1"/>
    <col min="27" max="16384" width="9.140625" style="1"/>
  </cols>
  <sheetData>
    <row r="1" spans="1:28" ht="15.75" thickBot="1" x14ac:dyDescent="0.3"/>
    <row r="2" spans="1:28" ht="13.5" customHeight="1" x14ac:dyDescent="0.25">
      <c r="A2" s="40"/>
      <c r="B2" s="156" t="s">
        <v>0</v>
      </c>
      <c r="C2" s="157"/>
      <c r="D2" s="158"/>
      <c r="E2" s="159" t="s">
        <v>1</v>
      </c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43" t="s">
        <v>79</v>
      </c>
      <c r="R2" s="144"/>
    </row>
    <row r="3" spans="1:28" ht="36" customHeight="1" x14ac:dyDescent="0.25">
      <c r="B3" s="153"/>
      <c r="C3" s="154"/>
      <c r="D3" s="155"/>
      <c r="E3" s="161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45"/>
      <c r="R3" s="146"/>
      <c r="AA3"/>
      <c r="AB3"/>
    </row>
    <row r="4" spans="1:28" ht="21.75" customHeight="1" x14ac:dyDescent="0.25">
      <c r="B4" s="150" t="s">
        <v>68</v>
      </c>
      <c r="C4" s="151"/>
      <c r="D4" s="152"/>
      <c r="E4" s="161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40"/>
      <c r="R4" s="3"/>
      <c r="AA4"/>
      <c r="AB4"/>
    </row>
    <row r="5" spans="1:28" ht="36" customHeight="1" thickBot="1" x14ac:dyDescent="0.3">
      <c r="B5" s="147"/>
      <c r="C5" s="148"/>
      <c r="D5" s="149"/>
      <c r="E5" s="163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59"/>
      <c r="R5" s="60"/>
      <c r="AA5"/>
      <c r="AB5"/>
    </row>
    <row r="6" spans="1:28" s="4" customFormat="1" ht="18.75" customHeight="1" x14ac:dyDescent="0.25">
      <c r="B6" s="45" t="s">
        <v>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58"/>
      <c r="S6"/>
      <c r="AA6"/>
      <c r="AB6"/>
    </row>
    <row r="7" spans="1:28" ht="18.75" customHeight="1" x14ac:dyDescent="0.25">
      <c r="B7" s="89" t="s">
        <v>3</v>
      </c>
      <c r="C7" s="90"/>
      <c r="D7" s="125" t="s">
        <v>5</v>
      </c>
      <c r="E7" s="128"/>
      <c r="F7" s="128"/>
      <c r="G7" s="128"/>
      <c r="H7" s="128"/>
      <c r="I7" s="128"/>
      <c r="J7" s="128"/>
      <c r="K7" s="128"/>
      <c r="L7" s="90"/>
      <c r="M7" s="49" t="s">
        <v>6</v>
      </c>
      <c r="N7" s="125" t="s">
        <v>7</v>
      </c>
      <c r="O7" s="128"/>
      <c r="P7" s="90"/>
      <c r="Q7" s="125" t="s">
        <v>7</v>
      </c>
      <c r="R7" s="126"/>
      <c r="AA7"/>
      <c r="AB7"/>
    </row>
    <row r="8" spans="1:28" ht="35.25" customHeight="1" x14ac:dyDescent="0.25">
      <c r="B8" s="85"/>
      <c r="C8" s="86"/>
      <c r="D8" s="97"/>
      <c r="E8" s="98"/>
      <c r="F8" s="98"/>
      <c r="G8" s="98"/>
      <c r="H8" s="98"/>
      <c r="I8" s="98"/>
      <c r="J8" s="98"/>
      <c r="K8" s="98"/>
      <c r="L8" s="86"/>
      <c r="M8" s="57"/>
      <c r="N8" s="97"/>
      <c r="O8" s="98"/>
      <c r="P8" s="86"/>
      <c r="Q8" s="97"/>
      <c r="R8" s="127"/>
      <c r="AA8"/>
      <c r="AB8"/>
    </row>
    <row r="9" spans="1:28" s="4" customFormat="1" ht="15.75" customHeight="1" x14ac:dyDescent="0.25">
      <c r="B9" s="87" t="s">
        <v>4</v>
      </c>
      <c r="C9" s="88"/>
      <c r="D9" s="91" t="s">
        <v>77</v>
      </c>
      <c r="E9" s="92"/>
      <c r="F9" s="92"/>
      <c r="G9" s="92"/>
      <c r="H9" s="93"/>
      <c r="I9" s="99" t="s">
        <v>76</v>
      </c>
      <c r="J9" s="92"/>
      <c r="K9" s="92"/>
      <c r="L9" s="92"/>
      <c r="M9" s="93"/>
      <c r="N9" s="92" t="s">
        <v>9</v>
      </c>
      <c r="O9" s="93"/>
      <c r="P9" s="92" t="s">
        <v>10</v>
      </c>
      <c r="Q9" s="92"/>
      <c r="R9" s="103"/>
      <c r="S9"/>
      <c r="AA9"/>
      <c r="AB9"/>
    </row>
    <row r="10" spans="1:28" s="4" customFormat="1" ht="35.25" customHeight="1" thickBot="1" x14ac:dyDescent="0.3">
      <c r="B10" s="85"/>
      <c r="C10" s="86"/>
      <c r="D10" s="94"/>
      <c r="E10" s="95"/>
      <c r="F10" s="95"/>
      <c r="G10" s="95"/>
      <c r="H10" s="96"/>
      <c r="I10" s="100"/>
      <c r="J10" s="95"/>
      <c r="K10" s="95"/>
      <c r="L10" s="95"/>
      <c r="M10" s="96"/>
      <c r="N10" s="101"/>
      <c r="O10" s="102"/>
      <c r="P10" s="101"/>
      <c r="Q10" s="101"/>
      <c r="R10" s="104"/>
      <c r="S10"/>
      <c r="AA10"/>
      <c r="AB10"/>
    </row>
    <row r="11" spans="1:28" s="4" customFormat="1" ht="49.5" customHeight="1" thickBot="1" x14ac:dyDescent="0.3">
      <c r="B11" s="53"/>
      <c r="C11" s="54"/>
      <c r="D11" s="48" t="s">
        <v>11</v>
      </c>
      <c r="E11" s="48" t="s">
        <v>12</v>
      </c>
      <c r="F11" s="48" t="s">
        <v>13</v>
      </c>
      <c r="G11" s="129" t="s">
        <v>14</v>
      </c>
      <c r="H11" s="130"/>
      <c r="I11" s="131" t="s">
        <v>67</v>
      </c>
      <c r="J11" s="132"/>
      <c r="K11" s="132"/>
      <c r="L11" s="132"/>
      <c r="M11" s="133"/>
      <c r="N11" s="95"/>
      <c r="O11" s="96"/>
      <c r="P11" s="95"/>
      <c r="Q11" s="95"/>
      <c r="R11" s="105"/>
      <c r="S11"/>
    </row>
    <row r="12" spans="1:28" s="4" customFormat="1" ht="49.5" customHeight="1" x14ac:dyDescent="0.3">
      <c r="B12" s="134" t="s">
        <v>15</v>
      </c>
      <c r="C12" s="135"/>
      <c r="D12" s="55" t="str">
        <f>IF('T 308 IGNITION CF'!F14="","",'T 308 IGNITION CF'!F14)</f>
        <v/>
      </c>
      <c r="E12" s="55" t="str">
        <f>IF('T 308 IGNITION CF'!L14="","",'T 308 IGNITION CF'!L14)</f>
        <v/>
      </c>
      <c r="F12" s="55" t="str">
        <f>IF('T 308 IGNITION CF'!R14="","",'T 308 IGNITION CF'!R14)</f>
        <v/>
      </c>
      <c r="G12" s="136" t="str">
        <f>IF(COUNT(D12:F12)&lt;3,"",AVERAGE(D12:F12))</f>
        <v/>
      </c>
      <c r="H12" s="137"/>
      <c r="I12" s="118"/>
      <c r="J12" s="118"/>
      <c r="K12" s="118"/>
      <c r="L12" s="118"/>
      <c r="M12" s="118"/>
      <c r="N12" s="138" t="str">
        <f>IF(OR(G12="",I12=""),"",G12-I12)</f>
        <v/>
      </c>
      <c r="O12" s="139"/>
      <c r="P12" s="140" t="str">
        <f>N12</f>
        <v/>
      </c>
      <c r="Q12" s="141"/>
      <c r="R12" s="142"/>
      <c r="S12"/>
      <c r="U12" s="8" t="s">
        <v>16</v>
      </c>
    </row>
    <row r="13" spans="1:28" s="4" customFormat="1" ht="49.5" customHeight="1" x14ac:dyDescent="0.25">
      <c r="B13" s="134" t="s">
        <v>17</v>
      </c>
      <c r="C13" s="135"/>
      <c r="D13" s="56" t="str">
        <f>'T 308 IGNITION CF'!F26</f>
        <v/>
      </c>
      <c r="E13" s="56" t="str">
        <f>'T 308 IGNITION CF'!L26</f>
        <v/>
      </c>
      <c r="F13" s="56" t="str">
        <f>'T 308 IGNITION CF'!R26</f>
        <v/>
      </c>
      <c r="G13" s="112" t="str">
        <f t="shared" ref="G13:G23" si="0">IF(COUNT(D13:F13)&lt;3,"",AVERAGE(D13:F13))</f>
        <v/>
      </c>
      <c r="H13" s="112"/>
      <c r="I13" s="118"/>
      <c r="J13" s="118"/>
      <c r="K13" s="118"/>
      <c r="L13" s="118"/>
      <c r="M13" s="118"/>
      <c r="N13" s="113" t="str">
        <f t="shared" ref="N13:N23" si="1">IF(OR(G13="",I13=""),"",G13-I13)</f>
        <v/>
      </c>
      <c r="O13" s="114"/>
      <c r="P13" s="115" t="str">
        <f>IF(N13="","",IF(OR(MIN(U$13:U$22)&lt;0,MAX(U$13:U$22)&gt;0),N13,0))</f>
        <v/>
      </c>
      <c r="Q13" s="116"/>
      <c r="R13" s="117"/>
      <c r="S13"/>
      <c r="U13" s="9" t="str">
        <f>IF(OR(N13&gt;5,N13&lt;-5),N13,0)</f>
        <v/>
      </c>
    </row>
    <row r="14" spans="1:28" s="4" customFormat="1" ht="49.5" customHeight="1" x14ac:dyDescent="0.25">
      <c r="B14" s="134" t="s">
        <v>18</v>
      </c>
      <c r="C14" s="135"/>
      <c r="D14" s="56" t="str">
        <f>'T 308 IGNITION CF'!F27</f>
        <v/>
      </c>
      <c r="E14" s="56" t="str">
        <f>'T 308 IGNITION CF'!L27</f>
        <v/>
      </c>
      <c r="F14" s="56" t="str">
        <f>'T 308 IGNITION CF'!R27</f>
        <v/>
      </c>
      <c r="G14" s="112" t="str">
        <f t="shared" si="0"/>
        <v/>
      </c>
      <c r="H14" s="112"/>
      <c r="I14" s="118"/>
      <c r="J14" s="118"/>
      <c r="K14" s="118"/>
      <c r="L14" s="118"/>
      <c r="M14" s="118"/>
      <c r="N14" s="113" t="str">
        <f t="shared" si="1"/>
        <v/>
      </c>
      <c r="O14" s="114"/>
      <c r="P14" s="115" t="str">
        <f t="shared" ref="P14:P22" si="2">IF(N14="","",IF(OR(MIN(U$13:U$22)&lt;0,MAX(U$13:U$22)&gt;0),N14,0))</f>
        <v/>
      </c>
      <c r="Q14" s="116"/>
      <c r="R14" s="117"/>
      <c r="S14"/>
      <c r="U14" s="10" t="str">
        <f t="shared" ref="U14:U18" si="3">IF(OR(N14&gt;5,N14&lt;-5),N14,0)</f>
        <v/>
      </c>
    </row>
    <row r="15" spans="1:28" s="4" customFormat="1" ht="49.5" customHeight="1" x14ac:dyDescent="0.25">
      <c r="B15" s="134" t="s">
        <v>19</v>
      </c>
      <c r="C15" s="135"/>
      <c r="D15" s="56" t="str">
        <f>'T 308 IGNITION CF'!F28</f>
        <v/>
      </c>
      <c r="E15" s="56" t="str">
        <f>'T 308 IGNITION CF'!L28</f>
        <v/>
      </c>
      <c r="F15" s="56" t="str">
        <f>'T 308 IGNITION CF'!R28</f>
        <v/>
      </c>
      <c r="G15" s="112" t="str">
        <f t="shared" si="0"/>
        <v/>
      </c>
      <c r="H15" s="112"/>
      <c r="I15" s="118"/>
      <c r="J15" s="118"/>
      <c r="K15" s="118"/>
      <c r="L15" s="118"/>
      <c r="M15" s="118"/>
      <c r="N15" s="113" t="str">
        <f t="shared" si="1"/>
        <v/>
      </c>
      <c r="O15" s="114"/>
      <c r="P15" s="115" t="str">
        <f t="shared" si="2"/>
        <v/>
      </c>
      <c r="Q15" s="116"/>
      <c r="R15" s="117"/>
      <c r="S15"/>
      <c r="U15" s="10" t="str">
        <f t="shared" si="3"/>
        <v/>
      </c>
    </row>
    <row r="16" spans="1:28" s="4" customFormat="1" ht="49.5" customHeight="1" x14ac:dyDescent="0.25">
      <c r="B16" s="134" t="s">
        <v>20</v>
      </c>
      <c r="C16" s="135"/>
      <c r="D16" s="56" t="str">
        <f>'T 308 IGNITION CF'!F29</f>
        <v/>
      </c>
      <c r="E16" s="56" t="str">
        <f>'T 308 IGNITION CF'!L29</f>
        <v/>
      </c>
      <c r="F16" s="56" t="str">
        <f>'T 308 IGNITION CF'!R29</f>
        <v/>
      </c>
      <c r="G16" s="112" t="str">
        <f t="shared" si="0"/>
        <v/>
      </c>
      <c r="H16" s="112"/>
      <c r="I16" s="118"/>
      <c r="J16" s="118"/>
      <c r="K16" s="118"/>
      <c r="L16" s="118"/>
      <c r="M16" s="118"/>
      <c r="N16" s="113" t="str">
        <f t="shared" si="1"/>
        <v/>
      </c>
      <c r="O16" s="114"/>
      <c r="P16" s="115" t="str">
        <f t="shared" si="2"/>
        <v/>
      </c>
      <c r="Q16" s="116"/>
      <c r="R16" s="117"/>
      <c r="S16"/>
      <c r="U16" s="10" t="str">
        <f t="shared" si="3"/>
        <v/>
      </c>
    </row>
    <row r="17" spans="2:21" s="4" customFormat="1" ht="49.5" customHeight="1" x14ac:dyDescent="0.25">
      <c r="B17" s="134" t="s">
        <v>21</v>
      </c>
      <c r="C17" s="135"/>
      <c r="D17" s="56" t="str">
        <f>'T 308 IGNITION CF'!F30</f>
        <v/>
      </c>
      <c r="E17" s="56" t="str">
        <f>'T 308 IGNITION CF'!L30</f>
        <v/>
      </c>
      <c r="F17" s="56" t="str">
        <f>'T 308 IGNITION CF'!R30</f>
        <v/>
      </c>
      <c r="G17" s="112" t="str">
        <f t="shared" si="0"/>
        <v/>
      </c>
      <c r="H17" s="112"/>
      <c r="I17" s="118"/>
      <c r="J17" s="118"/>
      <c r="K17" s="118"/>
      <c r="L17" s="118"/>
      <c r="M17" s="118"/>
      <c r="N17" s="113" t="str">
        <f t="shared" si="1"/>
        <v/>
      </c>
      <c r="O17" s="114"/>
      <c r="P17" s="115" t="str">
        <f t="shared" si="2"/>
        <v/>
      </c>
      <c r="Q17" s="116"/>
      <c r="R17" s="117"/>
      <c r="S17"/>
      <c r="U17" s="10" t="str">
        <f t="shared" si="3"/>
        <v/>
      </c>
    </row>
    <row r="18" spans="2:21" s="4" customFormat="1" ht="49.5" customHeight="1" x14ac:dyDescent="0.25">
      <c r="B18" s="134" t="s">
        <v>22</v>
      </c>
      <c r="C18" s="135"/>
      <c r="D18" s="56" t="str">
        <f>'T 308 IGNITION CF'!F31</f>
        <v/>
      </c>
      <c r="E18" s="56" t="str">
        <f>'T 308 IGNITION CF'!L31</f>
        <v/>
      </c>
      <c r="F18" s="56" t="str">
        <f>'T 308 IGNITION CF'!R31</f>
        <v/>
      </c>
      <c r="G18" s="112" t="str">
        <f t="shared" si="0"/>
        <v/>
      </c>
      <c r="H18" s="112"/>
      <c r="I18" s="118"/>
      <c r="J18" s="118"/>
      <c r="K18" s="118"/>
      <c r="L18" s="118"/>
      <c r="M18" s="118"/>
      <c r="N18" s="113" t="str">
        <f t="shared" si="1"/>
        <v/>
      </c>
      <c r="O18" s="114"/>
      <c r="P18" s="115" t="str">
        <f t="shared" si="2"/>
        <v/>
      </c>
      <c r="Q18" s="116"/>
      <c r="R18" s="117"/>
      <c r="S18"/>
      <c r="U18" s="10" t="str">
        <f t="shared" si="3"/>
        <v/>
      </c>
    </row>
    <row r="19" spans="2:21" s="4" customFormat="1" ht="49.5" customHeight="1" x14ac:dyDescent="0.25">
      <c r="B19" s="165" t="s">
        <v>23</v>
      </c>
      <c r="C19" s="166"/>
      <c r="D19" s="56" t="str">
        <f>'T 308 IGNITION CF'!F32</f>
        <v/>
      </c>
      <c r="E19" s="56" t="str">
        <f>'T 308 IGNITION CF'!L32</f>
        <v/>
      </c>
      <c r="F19" s="56" t="str">
        <f>'T 308 IGNITION CF'!R32</f>
        <v/>
      </c>
      <c r="G19" s="112" t="str">
        <f t="shared" si="0"/>
        <v/>
      </c>
      <c r="H19" s="112"/>
      <c r="I19" s="118"/>
      <c r="J19" s="118"/>
      <c r="K19" s="118"/>
      <c r="L19" s="118"/>
      <c r="M19" s="118"/>
      <c r="N19" s="113" t="str">
        <f t="shared" si="1"/>
        <v/>
      </c>
      <c r="O19" s="114"/>
      <c r="P19" s="115" t="str">
        <f t="shared" si="2"/>
        <v/>
      </c>
      <c r="Q19" s="116"/>
      <c r="R19" s="117"/>
      <c r="S19"/>
      <c r="U19" s="10" t="str">
        <f>IF(OR(N19&gt;3,N19&lt;-3),N19,0)</f>
        <v/>
      </c>
    </row>
    <row r="20" spans="2:21" s="4" customFormat="1" ht="49.5" customHeight="1" x14ac:dyDescent="0.25">
      <c r="B20" s="165" t="s">
        <v>24</v>
      </c>
      <c r="C20" s="166"/>
      <c r="D20" s="56" t="str">
        <f>'T 308 IGNITION CF'!F33</f>
        <v/>
      </c>
      <c r="E20" s="56" t="str">
        <f>'T 308 IGNITION CF'!L33</f>
        <v/>
      </c>
      <c r="F20" s="56" t="str">
        <f>'T 308 IGNITION CF'!R33</f>
        <v/>
      </c>
      <c r="G20" s="112" t="str">
        <f t="shared" si="0"/>
        <v/>
      </c>
      <c r="H20" s="112"/>
      <c r="I20" s="118"/>
      <c r="J20" s="118"/>
      <c r="K20" s="118"/>
      <c r="L20" s="118"/>
      <c r="M20" s="118"/>
      <c r="N20" s="113" t="str">
        <f t="shared" si="1"/>
        <v/>
      </c>
      <c r="O20" s="114"/>
      <c r="P20" s="115" t="str">
        <f t="shared" si="2"/>
        <v/>
      </c>
      <c r="Q20" s="116"/>
      <c r="R20" s="117"/>
      <c r="S20"/>
      <c r="U20" s="10" t="str">
        <f t="shared" ref="U20:U22" si="4">IF(OR(N20&gt;3,N20&lt;-3),N20,0)</f>
        <v/>
      </c>
    </row>
    <row r="21" spans="2:21" s="4" customFormat="1" ht="49.5" customHeight="1" x14ac:dyDescent="0.25">
      <c r="B21" s="165" t="s">
        <v>25</v>
      </c>
      <c r="C21" s="166"/>
      <c r="D21" s="56" t="str">
        <f>'T 308 IGNITION CF'!F34</f>
        <v/>
      </c>
      <c r="E21" s="56" t="str">
        <f>'T 308 IGNITION CF'!L34</f>
        <v/>
      </c>
      <c r="F21" s="56" t="str">
        <f>'T 308 IGNITION CF'!R34</f>
        <v/>
      </c>
      <c r="G21" s="112" t="str">
        <f t="shared" si="0"/>
        <v/>
      </c>
      <c r="H21" s="112"/>
      <c r="I21" s="118"/>
      <c r="J21" s="118"/>
      <c r="K21" s="118"/>
      <c r="L21" s="118"/>
      <c r="M21" s="118"/>
      <c r="N21" s="113" t="str">
        <f t="shared" si="1"/>
        <v/>
      </c>
      <c r="O21" s="114"/>
      <c r="P21" s="115" t="str">
        <f t="shared" si="2"/>
        <v/>
      </c>
      <c r="Q21" s="116"/>
      <c r="R21" s="117"/>
      <c r="S21"/>
      <c r="U21" s="10" t="str">
        <f t="shared" si="4"/>
        <v/>
      </c>
    </row>
    <row r="22" spans="2:21" s="4" customFormat="1" ht="49.5" customHeight="1" x14ac:dyDescent="0.25">
      <c r="B22" s="165" t="s">
        <v>26</v>
      </c>
      <c r="C22" s="166"/>
      <c r="D22" s="56" t="str">
        <f>'T 308 IGNITION CF'!F35</f>
        <v/>
      </c>
      <c r="E22" s="56" t="str">
        <f>'T 308 IGNITION CF'!L35</f>
        <v/>
      </c>
      <c r="F22" s="56" t="str">
        <f>'T 308 IGNITION CF'!R35</f>
        <v/>
      </c>
      <c r="G22" s="112" t="str">
        <f t="shared" si="0"/>
        <v/>
      </c>
      <c r="H22" s="112"/>
      <c r="I22" s="118"/>
      <c r="J22" s="118"/>
      <c r="K22" s="118"/>
      <c r="L22" s="118"/>
      <c r="M22" s="118"/>
      <c r="N22" s="113" t="str">
        <f t="shared" si="1"/>
        <v/>
      </c>
      <c r="O22" s="114"/>
      <c r="P22" s="115" t="str">
        <f t="shared" si="2"/>
        <v/>
      </c>
      <c r="Q22" s="116"/>
      <c r="R22" s="117"/>
      <c r="S22"/>
      <c r="U22" s="10" t="str">
        <f t="shared" si="4"/>
        <v/>
      </c>
    </row>
    <row r="23" spans="2:21" s="4" customFormat="1" ht="49.5" customHeight="1" x14ac:dyDescent="0.25">
      <c r="B23" s="165" t="s">
        <v>27</v>
      </c>
      <c r="C23" s="166"/>
      <c r="D23" s="56" t="str">
        <f>'T 308 IGNITION CF'!F36</f>
        <v/>
      </c>
      <c r="E23" s="56" t="str">
        <f>'T 308 IGNITION CF'!L36</f>
        <v/>
      </c>
      <c r="F23" s="56" t="str">
        <f>'T 308 IGNITION CF'!R36</f>
        <v/>
      </c>
      <c r="G23" s="112" t="str">
        <f t="shared" si="0"/>
        <v/>
      </c>
      <c r="H23" s="112"/>
      <c r="I23" s="118"/>
      <c r="J23" s="118"/>
      <c r="K23" s="118"/>
      <c r="L23" s="118"/>
      <c r="M23" s="118"/>
      <c r="N23" s="176" t="str">
        <f t="shared" si="1"/>
        <v/>
      </c>
      <c r="O23" s="177"/>
      <c r="P23" s="115" t="str">
        <f>IF(N23="","",IF(OR(MIN(U$13:U$23)&lt;0,MAX(U13:U23)&gt;0),N23,0))</f>
        <v/>
      </c>
      <c r="Q23" s="116"/>
      <c r="R23" s="117"/>
      <c r="S23"/>
      <c r="U23" s="11" t="str">
        <f>IF(OR(N23&gt;0.5,N23&lt;-0.5),N23,0)</f>
        <v/>
      </c>
    </row>
    <row r="24" spans="2:21" s="4" customFormat="1" ht="42.75" customHeight="1" x14ac:dyDescent="0.25">
      <c r="B24" s="46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7"/>
      <c r="Q24" s="7"/>
      <c r="R24" s="47"/>
      <c r="S24"/>
    </row>
    <row r="25" spans="2:21" s="4" customFormat="1" ht="49.5" customHeight="1" x14ac:dyDescent="0.25">
      <c r="B25" s="46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19" t="s">
        <v>71</v>
      </c>
      <c r="P25" s="120"/>
      <c r="Q25" s="121" t="str">
        <f>IF('T 308 IGNITION CF'!D10="","",'T 308 IGNITION CF'!D10)</f>
        <v/>
      </c>
      <c r="R25" s="122"/>
      <c r="S25"/>
    </row>
    <row r="26" spans="2:21" s="4" customFormat="1" ht="49.5" customHeight="1" x14ac:dyDescent="0.25">
      <c r="B26" s="46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19" t="s">
        <v>29</v>
      </c>
      <c r="P26" s="120"/>
      <c r="Q26" s="121" t="str">
        <f>IF('T 308 IGNITION CF'!O10="","",'T 308 IGNITION CF'!O10)</f>
        <v/>
      </c>
      <c r="R26" s="122"/>
      <c r="S26"/>
    </row>
    <row r="27" spans="2:21" s="4" customFormat="1" ht="49.5" customHeight="1" x14ac:dyDescent="0.25">
      <c r="B27" s="46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19" t="s">
        <v>69</v>
      </c>
      <c r="P27" s="120"/>
      <c r="Q27" s="121" t="str">
        <f>IF('T 308 IGNITION CF'!H10="","",'T 308 IGNITION CF'!H10)</f>
        <v/>
      </c>
      <c r="R27" s="122"/>
      <c r="S27"/>
    </row>
    <row r="28" spans="2:21" s="4" customFormat="1" ht="23.25" customHeight="1" thickBot="1" x14ac:dyDescent="0.3">
      <c r="B28" s="46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7"/>
      <c r="Q28" s="7"/>
      <c r="R28" s="47"/>
      <c r="S28"/>
    </row>
    <row r="29" spans="2:21" s="4" customFormat="1" ht="20.25" customHeight="1" x14ac:dyDescent="0.25">
      <c r="B29" s="167" t="s">
        <v>64</v>
      </c>
      <c r="C29" s="168"/>
      <c r="D29" s="169"/>
      <c r="E29" s="170" t="s">
        <v>42</v>
      </c>
      <c r="F29" s="169"/>
      <c r="G29" s="50" t="s">
        <v>43</v>
      </c>
      <c r="H29" s="106" t="s">
        <v>65</v>
      </c>
      <c r="I29" s="107"/>
      <c r="J29" s="107"/>
      <c r="K29" s="107"/>
      <c r="L29" s="107"/>
      <c r="M29" s="107"/>
      <c r="N29" s="107"/>
      <c r="O29" s="107"/>
      <c r="P29" s="107"/>
      <c r="Q29" s="107"/>
      <c r="R29" s="108"/>
      <c r="S29"/>
    </row>
    <row r="30" spans="2:21" s="4" customFormat="1" ht="49.5" customHeight="1" thickBot="1" x14ac:dyDescent="0.3">
      <c r="B30" s="171"/>
      <c r="C30" s="172"/>
      <c r="D30" s="173"/>
      <c r="E30" s="174"/>
      <c r="F30" s="175"/>
      <c r="G30" s="39"/>
      <c r="H30" s="109"/>
      <c r="I30" s="110"/>
      <c r="J30" s="110"/>
      <c r="K30" s="110"/>
      <c r="L30" s="110"/>
      <c r="M30" s="110"/>
      <c r="N30" s="110"/>
      <c r="O30" s="110"/>
      <c r="P30" s="110"/>
      <c r="Q30" s="110"/>
      <c r="R30" s="111"/>
      <c r="S30"/>
    </row>
    <row r="31" spans="2:21" s="4" customFormat="1" ht="49.5" customHeight="1" x14ac:dyDescent="0.25">
      <c r="B31" s="123" t="s">
        <v>66</v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/>
    </row>
    <row r="32" spans="2:21" s="4" customFormat="1" ht="9" customHeight="1" x14ac:dyDescent="0.25"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/>
    </row>
    <row r="33" spans="2:19" s="4" customFormat="1" ht="49.5" customHeight="1" x14ac:dyDescent="0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7"/>
      <c r="Q33" s="7"/>
      <c r="R33" s="7"/>
      <c r="S33"/>
    </row>
    <row r="34" spans="2:19" s="4" customFormat="1" ht="49.5" customHeight="1" x14ac:dyDescent="0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7"/>
      <c r="Q34" s="7"/>
      <c r="R34" s="7"/>
      <c r="S34"/>
    </row>
    <row r="35" spans="2:19" s="4" customFormat="1" ht="49.5" customHeight="1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7"/>
      <c r="Q35" s="7"/>
      <c r="R35" s="7"/>
      <c r="S35"/>
    </row>
    <row r="36" spans="2:19" s="4" customFormat="1" ht="49.5" customHeight="1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7"/>
      <c r="Q36" s="7"/>
      <c r="R36" s="7"/>
      <c r="S36"/>
    </row>
    <row r="37" spans="2:19" s="4" customFormat="1" ht="49.5" customHeight="1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7"/>
      <c r="Q37" s="7"/>
      <c r="R37" s="7"/>
      <c r="S37"/>
    </row>
    <row r="38" spans="2:19" s="4" customFormat="1" ht="49.5" customHeight="1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7"/>
      <c r="Q38" s="7"/>
      <c r="R38" s="7"/>
      <c r="S38"/>
    </row>
    <row r="39" spans="2:19" s="4" customFormat="1" ht="49.5" customHeight="1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7"/>
      <c r="Q39" s="7"/>
      <c r="R39" s="7"/>
      <c r="S39"/>
    </row>
    <row r="40" spans="2:19" s="4" customFormat="1" ht="49.5" customHeight="1" x14ac:dyDescent="0.2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5"/>
      <c r="Q40" s="5"/>
      <c r="R40" s="5"/>
      <c r="S40"/>
    </row>
    <row r="41" spans="2:19" s="4" customFormat="1" ht="49.5" customHeight="1" x14ac:dyDescent="0.25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5"/>
      <c r="Q41" s="5"/>
      <c r="R41" s="5"/>
      <c r="S41"/>
    </row>
    <row r="42" spans="2:19" s="4" customFormat="1" ht="49.5" customHeight="1" x14ac:dyDescent="0.25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5"/>
      <c r="Q42" s="5"/>
      <c r="R42" s="5"/>
      <c r="S42"/>
    </row>
    <row r="43" spans="2:19" s="4" customFormat="1" ht="49.5" customHeight="1" x14ac:dyDescent="0.25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5"/>
      <c r="Q43" s="5"/>
      <c r="R43" s="5"/>
      <c r="S43"/>
    </row>
    <row r="44" spans="2:19" s="4" customFormat="1" ht="49.5" customHeight="1" x14ac:dyDescent="0.25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5"/>
      <c r="Q44" s="5"/>
      <c r="R44" s="5"/>
      <c r="S44"/>
    </row>
    <row r="45" spans="2:19" s="4" customFormat="1" ht="18.75" x14ac:dyDescent="0.2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5"/>
      <c r="Q45" s="5"/>
      <c r="R45" s="5"/>
      <c r="S45"/>
    </row>
    <row r="47" spans="2:19" x14ac:dyDescent="0.25">
      <c r="D47" s="14" t="str">
        <f>IFERROR(IF(#REF!="","",(#REF!-#REF!)/#REF!)*100,"")</f>
        <v/>
      </c>
      <c r="E47" s="15"/>
      <c r="F47" s="15"/>
      <c r="G47" s="15"/>
      <c r="H47" s="15"/>
      <c r="I47" s="15"/>
      <c r="J47" s="14" t="str">
        <f>IFERROR(IF(#REF!="","",(#REF!-#REF!)/#REF!)*100,"")</f>
        <v/>
      </c>
      <c r="K47" s="16"/>
      <c r="L47" s="15"/>
      <c r="M47" s="15"/>
      <c r="N47" s="15"/>
      <c r="O47" s="15"/>
      <c r="P47" s="14" t="str">
        <f>IFERROR(IF(#REF!="","",(#REF!-#REF!)/#REF!)*100,"")</f>
        <v/>
      </c>
      <c r="Q47" s="15"/>
    </row>
    <row r="54" spans="3:11" x14ac:dyDescent="0.25">
      <c r="C54" s="2"/>
      <c r="K54" s="1"/>
    </row>
    <row r="55" spans="3:11" x14ac:dyDescent="0.25">
      <c r="C55" s="2"/>
      <c r="K55" s="1"/>
    </row>
    <row r="56" spans="3:11" x14ac:dyDescent="0.25">
      <c r="C56" s="2"/>
      <c r="K56" s="1"/>
    </row>
    <row r="57" spans="3:11" x14ac:dyDescent="0.25">
      <c r="C57" s="2"/>
      <c r="K57" s="1"/>
    </row>
    <row r="58" spans="3:11" x14ac:dyDescent="0.25">
      <c r="C58" s="2"/>
      <c r="K58" s="1"/>
    </row>
    <row r="59" spans="3:11" x14ac:dyDescent="0.25">
      <c r="C59" s="2"/>
      <c r="K59" s="1"/>
    </row>
  </sheetData>
  <sheetProtection sheet="1" objects="1" scenarios="1" selectLockedCells="1"/>
  <protectedRanges>
    <protectedRange sqref="B30 E30 G30 H29" name="Range1"/>
  </protectedRanges>
  <mergeCells count="95">
    <mergeCell ref="O27:P27"/>
    <mergeCell ref="Q27:R27"/>
    <mergeCell ref="O25:P25"/>
    <mergeCell ref="Q25:R25"/>
    <mergeCell ref="B20:C20"/>
    <mergeCell ref="N22:O22"/>
    <mergeCell ref="P22:R22"/>
    <mergeCell ref="G23:H23"/>
    <mergeCell ref="N23:O23"/>
    <mergeCell ref="P23:R23"/>
    <mergeCell ref="B29:D29"/>
    <mergeCell ref="E29:F29"/>
    <mergeCell ref="B30:D30"/>
    <mergeCell ref="E30:F30"/>
    <mergeCell ref="I12:M12"/>
    <mergeCell ref="I13:M13"/>
    <mergeCell ref="I14:M14"/>
    <mergeCell ref="I15:M15"/>
    <mergeCell ref="I16:M16"/>
    <mergeCell ref="I17:M17"/>
    <mergeCell ref="G20:H20"/>
    <mergeCell ref="B21:C21"/>
    <mergeCell ref="B22:C22"/>
    <mergeCell ref="G22:H22"/>
    <mergeCell ref="B23:C23"/>
    <mergeCell ref="B18:C18"/>
    <mergeCell ref="N18:O18"/>
    <mergeCell ref="P18:R18"/>
    <mergeCell ref="B19:C19"/>
    <mergeCell ref="G19:H19"/>
    <mergeCell ref="N19:O19"/>
    <mergeCell ref="P19:R19"/>
    <mergeCell ref="I18:M18"/>
    <mergeCell ref="I19:M19"/>
    <mergeCell ref="B16:C16"/>
    <mergeCell ref="G16:H16"/>
    <mergeCell ref="N16:O16"/>
    <mergeCell ref="P16:R16"/>
    <mergeCell ref="B17:C17"/>
    <mergeCell ref="G17:H17"/>
    <mergeCell ref="N17:O17"/>
    <mergeCell ref="P17:R17"/>
    <mergeCell ref="B14:C14"/>
    <mergeCell ref="G14:H14"/>
    <mergeCell ref="N14:O14"/>
    <mergeCell ref="P14:R14"/>
    <mergeCell ref="B15:C15"/>
    <mergeCell ref="G15:H15"/>
    <mergeCell ref="N15:O15"/>
    <mergeCell ref="P15:R15"/>
    <mergeCell ref="Q2:R3"/>
    <mergeCell ref="B5:D5"/>
    <mergeCell ref="B4:D4"/>
    <mergeCell ref="B3:D3"/>
    <mergeCell ref="B2:D2"/>
    <mergeCell ref="E2:P5"/>
    <mergeCell ref="B31:R32"/>
    <mergeCell ref="Q7:R7"/>
    <mergeCell ref="Q8:R8"/>
    <mergeCell ref="N7:P7"/>
    <mergeCell ref="D7:L7"/>
    <mergeCell ref="N8:P8"/>
    <mergeCell ref="G11:H11"/>
    <mergeCell ref="I11:M11"/>
    <mergeCell ref="B12:C12"/>
    <mergeCell ref="G12:H12"/>
    <mergeCell ref="N12:O12"/>
    <mergeCell ref="P12:R12"/>
    <mergeCell ref="B13:C13"/>
    <mergeCell ref="G13:H13"/>
    <mergeCell ref="N13:O13"/>
    <mergeCell ref="P13:R13"/>
    <mergeCell ref="N9:O11"/>
    <mergeCell ref="P9:R11"/>
    <mergeCell ref="H29:R29"/>
    <mergeCell ref="H30:R30"/>
    <mergeCell ref="G21:H21"/>
    <mergeCell ref="N21:O21"/>
    <mergeCell ref="P21:R21"/>
    <mergeCell ref="I20:M20"/>
    <mergeCell ref="I21:M21"/>
    <mergeCell ref="I22:M22"/>
    <mergeCell ref="I23:M23"/>
    <mergeCell ref="N20:O20"/>
    <mergeCell ref="P20:R20"/>
    <mergeCell ref="O26:P26"/>
    <mergeCell ref="Q26:R26"/>
    <mergeCell ref="G18:H18"/>
    <mergeCell ref="B10:C10"/>
    <mergeCell ref="B9:C9"/>
    <mergeCell ref="B8:C8"/>
    <mergeCell ref="B7:C7"/>
    <mergeCell ref="D9:H10"/>
    <mergeCell ref="D8:L8"/>
    <mergeCell ref="I9:M10"/>
  </mergeCells>
  <printOptions horizontalCentered="1" verticalCentered="1"/>
  <pageMargins left="0" right="0" top="0.25" bottom="0.75" header="0.05" footer="0.3"/>
  <pageSetup scale="53" orientation="portrait" r:id="rId1"/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60"/>
  <sheetViews>
    <sheetView showGridLines="0" showRowColHeaders="0" view="pageBreakPreview" zoomScale="80" zoomScaleNormal="100" zoomScaleSheetLayoutView="80" workbookViewId="0">
      <selection activeCell="D10" sqref="D10"/>
    </sheetView>
  </sheetViews>
  <sheetFormatPr defaultRowHeight="15" x14ac:dyDescent="0.25"/>
  <cols>
    <col min="1" max="1" width="3" style="1" customWidth="1"/>
    <col min="2" max="10" width="12" style="1" customWidth="1"/>
    <col min="11" max="11" width="12" style="2" customWidth="1"/>
    <col min="12" max="19" width="12" style="1" customWidth="1"/>
    <col min="20" max="16384" width="9.140625" style="1"/>
  </cols>
  <sheetData>
    <row r="1" spans="1:19" ht="15.75" thickBot="1" x14ac:dyDescent="0.3"/>
    <row r="2" spans="1:19" ht="13.5" customHeight="1" x14ac:dyDescent="0.25">
      <c r="A2" s="40"/>
      <c r="B2" s="224" t="s">
        <v>0</v>
      </c>
      <c r="C2" s="225"/>
      <c r="D2" s="225"/>
      <c r="E2" s="226"/>
      <c r="F2" s="159" t="s">
        <v>1</v>
      </c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43" t="s">
        <v>79</v>
      </c>
      <c r="S2" s="144"/>
    </row>
    <row r="3" spans="1:19" ht="30" customHeight="1" x14ac:dyDescent="0.25">
      <c r="B3" s="227" t="str">
        <f>IF('Idaho IR-157 Report'!B3="","",'Idaho IR-157 Report'!B3)</f>
        <v/>
      </c>
      <c r="C3" s="228"/>
      <c r="D3" s="228"/>
      <c r="E3" s="229"/>
      <c r="F3" s="161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45"/>
      <c r="S3" s="146"/>
    </row>
    <row r="4" spans="1:19" ht="21.75" customHeight="1" x14ac:dyDescent="0.25">
      <c r="B4" s="237" t="s">
        <v>68</v>
      </c>
      <c r="C4" s="238"/>
      <c r="D4" s="238"/>
      <c r="E4" s="239"/>
      <c r="F4" s="161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40"/>
      <c r="S4" s="3"/>
    </row>
    <row r="5" spans="1:19" ht="30" customHeight="1" x14ac:dyDescent="0.25">
      <c r="B5" s="240" t="str">
        <f>IF('Idaho IR-157 Report'!B5="","",'Idaho IR-157 Report'!B5)</f>
        <v/>
      </c>
      <c r="C5" s="241"/>
      <c r="D5" s="241"/>
      <c r="E5" s="242"/>
      <c r="F5" s="243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83"/>
      <c r="S5" s="84"/>
    </row>
    <row r="6" spans="1:19" s="4" customFormat="1" ht="18.75" customHeight="1" x14ac:dyDescent="0.25">
      <c r="B6" s="230" t="s">
        <v>2</v>
      </c>
      <c r="C6" s="231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</row>
    <row r="7" spans="1:19" ht="21.95" customHeight="1" x14ac:dyDescent="0.25">
      <c r="B7" s="245" t="s">
        <v>3</v>
      </c>
      <c r="C7" s="235"/>
      <c r="D7" s="233" t="s">
        <v>5</v>
      </c>
      <c r="E7" s="234"/>
      <c r="F7" s="234"/>
      <c r="G7" s="234"/>
      <c r="H7" s="234"/>
      <c r="I7" s="234"/>
      <c r="J7" s="234"/>
      <c r="K7" s="234"/>
      <c r="L7" s="235"/>
      <c r="M7" s="74" t="s">
        <v>6</v>
      </c>
      <c r="N7" s="233" t="s">
        <v>7</v>
      </c>
      <c r="O7" s="234"/>
      <c r="P7" s="235"/>
      <c r="Q7" s="233" t="s">
        <v>7</v>
      </c>
      <c r="R7" s="234"/>
      <c r="S7" s="236"/>
    </row>
    <row r="8" spans="1:19" ht="30.75" customHeight="1" x14ac:dyDescent="0.25">
      <c r="B8" s="178" t="str">
        <f>IF('Idaho IR-157 Report'!B8:C8="","",'Idaho IR-157 Report'!B8:C8)</f>
        <v/>
      </c>
      <c r="C8" s="179"/>
      <c r="D8" s="180" t="str">
        <f>IF('Idaho IR-157 Report'!D8:L8="","",'Idaho IR-157 Report'!D8:L8)</f>
        <v/>
      </c>
      <c r="E8" s="181"/>
      <c r="F8" s="181"/>
      <c r="G8" s="181"/>
      <c r="H8" s="181"/>
      <c r="I8" s="181"/>
      <c r="J8" s="181"/>
      <c r="K8" s="181"/>
      <c r="L8" s="179"/>
      <c r="M8" s="63" t="str">
        <f>IF('Idaho IR-157 Report'!M8="","",'Idaho IR-157 Report'!M8)</f>
        <v/>
      </c>
      <c r="N8" s="180" t="str">
        <f>IF('Idaho IR-157 Report'!N8:P8="","",'Idaho IR-157 Report'!N8:P8)</f>
        <v/>
      </c>
      <c r="O8" s="181"/>
      <c r="P8" s="179"/>
      <c r="Q8" s="180" t="str">
        <f>IF('Idaho IR-157 Report'!Q8:R8="","",'Idaho IR-157 Report'!Q8:R8)</f>
        <v/>
      </c>
      <c r="R8" s="181"/>
      <c r="S8" s="182"/>
    </row>
    <row r="9" spans="1:19" s="4" customFormat="1" ht="19.5" customHeight="1" x14ac:dyDescent="0.25">
      <c r="B9" s="183" t="s">
        <v>28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5"/>
    </row>
    <row r="10" spans="1:19" s="17" customFormat="1" ht="44.1" customHeight="1" x14ac:dyDescent="0.25">
      <c r="B10" s="193" t="s">
        <v>71</v>
      </c>
      <c r="C10" s="187"/>
      <c r="D10" s="61"/>
      <c r="E10" s="35"/>
      <c r="F10" s="186" t="s">
        <v>69</v>
      </c>
      <c r="G10" s="187"/>
      <c r="H10" s="62"/>
      <c r="I10" s="188"/>
      <c r="J10" s="189"/>
      <c r="K10" s="189"/>
      <c r="L10" s="38"/>
      <c r="M10" s="189" t="s">
        <v>29</v>
      </c>
      <c r="N10" s="190"/>
      <c r="O10" s="191"/>
      <c r="P10" s="192"/>
      <c r="Q10" s="36"/>
      <c r="R10" s="36"/>
      <c r="S10" s="37"/>
    </row>
    <row r="11" spans="1:19" s="4" customFormat="1" ht="19.5" thickBot="1" x14ac:dyDescent="0.3">
      <c r="B11" s="206" t="s">
        <v>8</v>
      </c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8"/>
    </row>
    <row r="12" spans="1:19" s="17" customFormat="1" ht="21.95" customHeight="1" thickBot="1" x14ac:dyDescent="0.3">
      <c r="B12" s="209" t="s">
        <v>30</v>
      </c>
      <c r="C12" s="210"/>
      <c r="D12" s="210"/>
      <c r="E12" s="210"/>
      <c r="F12" s="210"/>
      <c r="G12" s="211"/>
      <c r="H12" s="212" t="s">
        <v>31</v>
      </c>
      <c r="I12" s="213"/>
      <c r="J12" s="213"/>
      <c r="K12" s="213"/>
      <c r="L12" s="213"/>
      <c r="M12" s="214"/>
      <c r="N12" s="215" t="s">
        <v>32</v>
      </c>
      <c r="O12" s="216"/>
      <c r="P12" s="216"/>
      <c r="Q12" s="216"/>
      <c r="R12" s="216"/>
      <c r="S12" s="217"/>
    </row>
    <row r="13" spans="1:19" ht="50.1" customHeight="1" x14ac:dyDescent="0.25">
      <c r="B13" s="18" t="s">
        <v>33</v>
      </c>
      <c r="C13" s="218"/>
      <c r="D13" s="219"/>
      <c r="E13" s="19" t="s">
        <v>34</v>
      </c>
      <c r="F13" s="220" t="str">
        <f>IF(C16="","",C16-C13)</f>
        <v/>
      </c>
      <c r="G13" s="221"/>
      <c r="H13" s="18" t="s">
        <v>33</v>
      </c>
      <c r="I13" s="222"/>
      <c r="J13" s="223"/>
      <c r="K13" s="19" t="s">
        <v>34</v>
      </c>
      <c r="L13" s="220" t="str">
        <f>IF(I16="","",I16-I13)</f>
        <v/>
      </c>
      <c r="M13" s="221"/>
      <c r="N13" s="18" t="s">
        <v>33</v>
      </c>
      <c r="O13" s="246"/>
      <c r="P13" s="247"/>
      <c r="Q13" s="19" t="s">
        <v>34</v>
      </c>
      <c r="R13" s="220" t="str">
        <f>IF(O16="","",O16-O13)</f>
        <v/>
      </c>
      <c r="S13" s="221"/>
    </row>
    <row r="14" spans="1:19" ht="50.1" customHeight="1" x14ac:dyDescent="0.25">
      <c r="B14" s="21" t="s">
        <v>35</v>
      </c>
      <c r="C14" s="194"/>
      <c r="D14" s="195"/>
      <c r="E14" s="22" t="s">
        <v>36</v>
      </c>
      <c r="F14" s="196"/>
      <c r="G14" s="197"/>
      <c r="H14" s="21" t="s">
        <v>35</v>
      </c>
      <c r="I14" s="198"/>
      <c r="J14" s="199"/>
      <c r="K14" s="22" t="s">
        <v>36</v>
      </c>
      <c r="L14" s="200"/>
      <c r="M14" s="201"/>
      <c r="N14" s="21" t="s">
        <v>78</v>
      </c>
      <c r="O14" s="202"/>
      <c r="P14" s="203"/>
      <c r="Q14" s="22" t="s">
        <v>36</v>
      </c>
      <c r="R14" s="204"/>
      <c r="S14" s="205"/>
    </row>
    <row r="15" spans="1:19" ht="50.1" customHeight="1" x14ac:dyDescent="0.25">
      <c r="B15" s="21" t="s">
        <v>37</v>
      </c>
      <c r="C15" s="251" t="str">
        <f>IF(C14="","",C14-C13)</f>
        <v/>
      </c>
      <c r="D15" s="252"/>
      <c r="E15" s="19" t="s">
        <v>38</v>
      </c>
      <c r="F15" s="194"/>
      <c r="G15" s="248"/>
      <c r="H15" s="21" t="s">
        <v>37</v>
      </c>
      <c r="I15" s="251" t="str">
        <f>IF(I14="","",I14-I13)</f>
        <v/>
      </c>
      <c r="J15" s="252"/>
      <c r="K15" s="19" t="s">
        <v>38</v>
      </c>
      <c r="L15" s="198"/>
      <c r="M15" s="249"/>
      <c r="N15" s="21" t="s">
        <v>37</v>
      </c>
      <c r="O15" s="251" t="str">
        <f>IF(O14="","",O14-O13)</f>
        <v/>
      </c>
      <c r="P15" s="252"/>
      <c r="Q15" s="19" t="s">
        <v>38</v>
      </c>
      <c r="R15" s="202"/>
      <c r="S15" s="250"/>
    </row>
    <row r="16" spans="1:19" ht="50.1" customHeight="1" x14ac:dyDescent="0.25">
      <c r="B16" s="21" t="s">
        <v>39</v>
      </c>
      <c r="C16" s="194"/>
      <c r="D16" s="195"/>
      <c r="E16" s="19" t="s">
        <v>40</v>
      </c>
      <c r="F16" s="194"/>
      <c r="G16" s="248"/>
      <c r="H16" s="21" t="s">
        <v>39</v>
      </c>
      <c r="I16" s="198"/>
      <c r="J16" s="199"/>
      <c r="K16" s="19" t="s">
        <v>40</v>
      </c>
      <c r="L16" s="198"/>
      <c r="M16" s="249"/>
      <c r="N16" s="21" t="s">
        <v>39</v>
      </c>
      <c r="O16" s="202"/>
      <c r="P16" s="203"/>
      <c r="Q16" s="19" t="s">
        <v>40</v>
      </c>
      <c r="R16" s="202"/>
      <c r="S16" s="250"/>
    </row>
    <row r="17" spans="1:19" ht="20.100000000000001" customHeight="1" x14ac:dyDescent="0.25">
      <c r="B17" s="23" t="str">
        <f>IF(F16="","REMARKS:","REMARKS:  Transfer Mass- "&amp;F16-F15)</f>
        <v>REMARKS:</v>
      </c>
      <c r="C17" s="76"/>
      <c r="D17" s="76"/>
      <c r="E17" s="76"/>
      <c r="F17" s="76"/>
      <c r="G17" s="24"/>
      <c r="H17" s="23" t="str">
        <f>IF(L16="","REMARKS:","REMARKS:  Transfer Mass- "&amp;L16-L15)</f>
        <v>REMARKS:</v>
      </c>
      <c r="I17" s="76"/>
      <c r="J17" s="76"/>
      <c r="K17" s="76"/>
      <c r="L17" s="76"/>
      <c r="M17" s="24"/>
      <c r="N17" s="23" t="str">
        <f>IF(R16="","REMARKS:","REMARKS:  Transfer Mass- "&amp;R16-R15)</f>
        <v>REMARKS:</v>
      </c>
      <c r="O17" s="76"/>
      <c r="P17" s="76"/>
      <c r="Q17" s="76"/>
      <c r="R17" s="76"/>
      <c r="S17" s="24"/>
    </row>
    <row r="18" spans="1:19" ht="20.100000000000001" customHeight="1" x14ac:dyDescent="0.25">
      <c r="B18" s="268"/>
      <c r="C18" s="269"/>
      <c r="D18" s="269"/>
      <c r="E18" s="269"/>
      <c r="F18" s="269"/>
      <c r="G18" s="270"/>
      <c r="H18" s="274"/>
      <c r="I18" s="275"/>
      <c r="J18" s="275"/>
      <c r="K18" s="275"/>
      <c r="L18" s="275"/>
      <c r="M18" s="276"/>
      <c r="N18" s="280"/>
      <c r="O18" s="281"/>
      <c r="P18" s="281"/>
      <c r="Q18" s="281"/>
      <c r="R18" s="281"/>
      <c r="S18" s="282"/>
    </row>
    <row r="19" spans="1:19" ht="20.100000000000001" customHeight="1" x14ac:dyDescent="0.25">
      <c r="B19" s="271"/>
      <c r="C19" s="272"/>
      <c r="D19" s="272"/>
      <c r="E19" s="272"/>
      <c r="F19" s="272"/>
      <c r="G19" s="273"/>
      <c r="H19" s="277"/>
      <c r="I19" s="278"/>
      <c r="J19" s="278"/>
      <c r="K19" s="278"/>
      <c r="L19" s="278"/>
      <c r="M19" s="279"/>
      <c r="N19" s="283"/>
      <c r="O19" s="284"/>
      <c r="P19" s="284"/>
      <c r="Q19" s="284"/>
      <c r="R19" s="284"/>
      <c r="S19" s="285"/>
    </row>
    <row r="20" spans="1:19" s="25" customFormat="1" x14ac:dyDescent="0.25">
      <c r="B20" s="286" t="s">
        <v>41</v>
      </c>
      <c r="C20" s="287"/>
      <c r="D20" s="288"/>
      <c r="E20" s="289" t="s">
        <v>42</v>
      </c>
      <c r="F20" s="288"/>
      <c r="G20" s="26" t="s">
        <v>43</v>
      </c>
      <c r="H20" s="286" t="s">
        <v>41</v>
      </c>
      <c r="I20" s="287"/>
      <c r="J20" s="288"/>
      <c r="K20" s="289" t="s">
        <v>42</v>
      </c>
      <c r="L20" s="288"/>
      <c r="M20" s="26" t="s">
        <v>43</v>
      </c>
      <c r="N20" s="286" t="s">
        <v>41</v>
      </c>
      <c r="O20" s="287"/>
      <c r="P20" s="288"/>
      <c r="Q20" s="289" t="s">
        <v>42</v>
      </c>
      <c r="R20" s="288"/>
      <c r="S20" s="26" t="s">
        <v>43</v>
      </c>
    </row>
    <row r="21" spans="1:19" ht="49.5" customHeight="1" thickBot="1" x14ac:dyDescent="0.3">
      <c r="B21" s="253"/>
      <c r="C21" s="254"/>
      <c r="D21" s="255"/>
      <c r="E21" s="256"/>
      <c r="F21" s="257"/>
      <c r="G21" s="64"/>
      <c r="H21" s="258"/>
      <c r="I21" s="259"/>
      <c r="J21" s="260"/>
      <c r="K21" s="261"/>
      <c r="L21" s="262"/>
      <c r="M21" s="65"/>
      <c r="N21" s="263"/>
      <c r="O21" s="264"/>
      <c r="P21" s="265"/>
      <c r="Q21" s="266"/>
      <c r="R21" s="267"/>
      <c r="S21" s="66"/>
    </row>
    <row r="22" spans="1:19" s="4" customFormat="1" ht="19.5" thickBot="1" x14ac:dyDescent="0.3">
      <c r="A22" s="6"/>
      <c r="B22" s="290" t="s">
        <v>44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2"/>
    </row>
    <row r="23" spans="1:19" s="17" customFormat="1" ht="21.95" customHeight="1" thickBot="1" x14ac:dyDescent="0.3">
      <c r="B23" s="293" t="s">
        <v>45</v>
      </c>
      <c r="C23" s="294"/>
      <c r="D23" s="294"/>
      <c r="E23" s="294"/>
      <c r="F23" s="294"/>
      <c r="G23" s="295"/>
      <c r="H23" s="212" t="s">
        <v>46</v>
      </c>
      <c r="I23" s="213"/>
      <c r="J23" s="213"/>
      <c r="K23" s="213"/>
      <c r="L23" s="213"/>
      <c r="M23" s="214"/>
      <c r="N23" s="215" t="s">
        <v>47</v>
      </c>
      <c r="O23" s="216"/>
      <c r="P23" s="216"/>
      <c r="Q23" s="216"/>
      <c r="R23" s="216"/>
      <c r="S23" s="217"/>
    </row>
    <row r="24" spans="1:19" s="27" customFormat="1" ht="61.5" customHeight="1" x14ac:dyDescent="0.25">
      <c r="B24" s="41" t="s">
        <v>48</v>
      </c>
      <c r="C24" s="77"/>
      <c r="D24" s="42" t="s">
        <v>70</v>
      </c>
      <c r="E24" s="78"/>
      <c r="F24" s="43" t="s">
        <v>49</v>
      </c>
      <c r="G24" s="79" t="str">
        <f>IF(E24="","",E24-C24)</f>
        <v/>
      </c>
      <c r="H24" s="28" t="s">
        <v>48</v>
      </c>
      <c r="I24" s="80"/>
      <c r="J24" s="29" t="s">
        <v>70</v>
      </c>
      <c r="K24" s="20"/>
      <c r="L24" s="30" t="s">
        <v>49</v>
      </c>
      <c r="M24" s="81" t="str">
        <f>IF(K24="","",K24-I24)</f>
        <v/>
      </c>
      <c r="N24" s="28" t="s">
        <v>48</v>
      </c>
      <c r="O24" s="82"/>
      <c r="P24" s="29" t="s">
        <v>70</v>
      </c>
      <c r="Q24" s="82"/>
      <c r="R24" s="30" t="s">
        <v>49</v>
      </c>
      <c r="S24" s="81" t="str">
        <f>IF(Q24="","",Q24-O24)</f>
        <v/>
      </c>
    </row>
    <row r="25" spans="1:19" s="25" customFormat="1" ht="50.1" customHeight="1" x14ac:dyDescent="0.25">
      <c r="B25" s="296" t="s">
        <v>74</v>
      </c>
      <c r="C25" s="297"/>
      <c r="D25" s="298" t="s">
        <v>72</v>
      </c>
      <c r="E25" s="299"/>
      <c r="F25" s="300" t="s">
        <v>73</v>
      </c>
      <c r="G25" s="301"/>
      <c r="H25" s="302" t="s">
        <v>74</v>
      </c>
      <c r="I25" s="303"/>
      <c r="J25" s="300" t="s">
        <v>72</v>
      </c>
      <c r="K25" s="304"/>
      <c r="L25" s="305" t="s">
        <v>73</v>
      </c>
      <c r="M25" s="306"/>
      <c r="N25" s="302" t="s">
        <v>74</v>
      </c>
      <c r="O25" s="303"/>
      <c r="P25" s="300" t="s">
        <v>72</v>
      </c>
      <c r="Q25" s="304"/>
      <c r="R25" s="305" t="s">
        <v>73</v>
      </c>
      <c r="S25" s="306"/>
    </row>
    <row r="26" spans="1:19" ht="50.1" customHeight="1" x14ac:dyDescent="0.25">
      <c r="B26" s="307" t="s">
        <v>50</v>
      </c>
      <c r="C26" s="308"/>
      <c r="D26" s="309"/>
      <c r="E26" s="310"/>
      <c r="F26" s="311" t="str">
        <f t="shared" ref="F26:F35" si="0">IF(D26="","",100-((D26/($F$16-$F$15)*100)))</f>
        <v/>
      </c>
      <c r="G26" s="312"/>
      <c r="H26" s="313" t="s">
        <v>50</v>
      </c>
      <c r="I26" s="314"/>
      <c r="J26" s="315"/>
      <c r="K26" s="316"/>
      <c r="L26" s="317" t="str">
        <f t="shared" ref="L26:L36" si="1">IF(J26="","",100-((J26/($L$16-$L$15)*100)))</f>
        <v/>
      </c>
      <c r="M26" s="318"/>
      <c r="N26" s="313" t="s">
        <v>50</v>
      </c>
      <c r="O26" s="314"/>
      <c r="P26" s="319"/>
      <c r="Q26" s="320"/>
      <c r="R26" s="317" t="str">
        <f>IF(P26="","",100-((P26/($R$16-$R$15)*100)))</f>
        <v/>
      </c>
      <c r="S26" s="318"/>
    </row>
    <row r="27" spans="1:19" ht="50.1" customHeight="1" x14ac:dyDescent="0.25">
      <c r="B27" s="321" t="s">
        <v>51</v>
      </c>
      <c r="C27" s="322"/>
      <c r="D27" s="194"/>
      <c r="E27" s="195"/>
      <c r="F27" s="251" t="str">
        <f t="shared" si="0"/>
        <v/>
      </c>
      <c r="G27" s="323"/>
      <c r="H27" s="313" t="s">
        <v>51</v>
      </c>
      <c r="I27" s="314"/>
      <c r="J27" s="315"/>
      <c r="K27" s="316"/>
      <c r="L27" s="317" t="str">
        <f t="shared" si="1"/>
        <v/>
      </c>
      <c r="M27" s="318"/>
      <c r="N27" s="313" t="s">
        <v>51</v>
      </c>
      <c r="O27" s="314"/>
      <c r="P27" s="319"/>
      <c r="Q27" s="320"/>
      <c r="R27" s="317" t="str">
        <f t="shared" ref="R27:R34" si="2">IF(P27="","",100-((P27/($R$16-$R$15)*100)))</f>
        <v/>
      </c>
      <c r="S27" s="318"/>
    </row>
    <row r="28" spans="1:19" ht="50.1" customHeight="1" x14ac:dyDescent="0.25">
      <c r="B28" s="321" t="s">
        <v>52</v>
      </c>
      <c r="C28" s="322"/>
      <c r="D28" s="194"/>
      <c r="E28" s="195"/>
      <c r="F28" s="251" t="str">
        <f t="shared" si="0"/>
        <v/>
      </c>
      <c r="G28" s="323"/>
      <c r="H28" s="313" t="s">
        <v>52</v>
      </c>
      <c r="I28" s="314"/>
      <c r="J28" s="315"/>
      <c r="K28" s="316"/>
      <c r="L28" s="317" t="str">
        <f t="shared" si="1"/>
        <v/>
      </c>
      <c r="M28" s="318"/>
      <c r="N28" s="313" t="s">
        <v>52</v>
      </c>
      <c r="O28" s="314"/>
      <c r="P28" s="319"/>
      <c r="Q28" s="320"/>
      <c r="R28" s="317" t="str">
        <f t="shared" si="2"/>
        <v/>
      </c>
      <c r="S28" s="318"/>
    </row>
    <row r="29" spans="1:19" ht="50.1" customHeight="1" x14ac:dyDescent="0.25">
      <c r="B29" s="321" t="s">
        <v>53</v>
      </c>
      <c r="C29" s="322"/>
      <c r="D29" s="194"/>
      <c r="E29" s="195"/>
      <c r="F29" s="251" t="str">
        <f t="shared" si="0"/>
        <v/>
      </c>
      <c r="G29" s="323"/>
      <c r="H29" s="313" t="s">
        <v>53</v>
      </c>
      <c r="I29" s="314"/>
      <c r="J29" s="315"/>
      <c r="K29" s="316"/>
      <c r="L29" s="317" t="str">
        <f t="shared" si="1"/>
        <v/>
      </c>
      <c r="M29" s="318"/>
      <c r="N29" s="313" t="s">
        <v>53</v>
      </c>
      <c r="O29" s="314"/>
      <c r="P29" s="319"/>
      <c r="Q29" s="320"/>
      <c r="R29" s="317" t="str">
        <f t="shared" si="2"/>
        <v/>
      </c>
      <c r="S29" s="318"/>
    </row>
    <row r="30" spans="1:19" ht="50.1" customHeight="1" x14ac:dyDescent="0.25">
      <c r="B30" s="321" t="s">
        <v>54</v>
      </c>
      <c r="C30" s="322"/>
      <c r="D30" s="194"/>
      <c r="E30" s="195"/>
      <c r="F30" s="251" t="str">
        <f t="shared" si="0"/>
        <v/>
      </c>
      <c r="G30" s="323"/>
      <c r="H30" s="313" t="s">
        <v>54</v>
      </c>
      <c r="I30" s="314"/>
      <c r="J30" s="315"/>
      <c r="K30" s="316"/>
      <c r="L30" s="317" t="str">
        <f t="shared" si="1"/>
        <v/>
      </c>
      <c r="M30" s="318"/>
      <c r="N30" s="313" t="s">
        <v>54</v>
      </c>
      <c r="O30" s="314"/>
      <c r="P30" s="319"/>
      <c r="Q30" s="320"/>
      <c r="R30" s="317" t="str">
        <f t="shared" si="2"/>
        <v/>
      </c>
      <c r="S30" s="318"/>
    </row>
    <row r="31" spans="1:19" ht="50.1" customHeight="1" x14ac:dyDescent="0.25">
      <c r="B31" s="321" t="s">
        <v>55</v>
      </c>
      <c r="C31" s="322"/>
      <c r="D31" s="194"/>
      <c r="E31" s="195"/>
      <c r="F31" s="251" t="str">
        <f t="shared" si="0"/>
        <v/>
      </c>
      <c r="G31" s="323"/>
      <c r="H31" s="313" t="s">
        <v>55</v>
      </c>
      <c r="I31" s="314"/>
      <c r="J31" s="315"/>
      <c r="K31" s="316"/>
      <c r="L31" s="317" t="str">
        <f t="shared" si="1"/>
        <v/>
      </c>
      <c r="M31" s="318"/>
      <c r="N31" s="313" t="s">
        <v>55</v>
      </c>
      <c r="O31" s="314"/>
      <c r="P31" s="319"/>
      <c r="Q31" s="320"/>
      <c r="R31" s="317" t="str">
        <f t="shared" si="2"/>
        <v/>
      </c>
      <c r="S31" s="318"/>
    </row>
    <row r="32" spans="1:19" ht="50.1" customHeight="1" x14ac:dyDescent="0.25">
      <c r="B32" s="324" t="s">
        <v>56</v>
      </c>
      <c r="C32" s="325"/>
      <c r="D32" s="194"/>
      <c r="E32" s="195"/>
      <c r="F32" s="251" t="str">
        <f t="shared" si="0"/>
        <v/>
      </c>
      <c r="G32" s="323"/>
      <c r="H32" s="326" t="s">
        <v>56</v>
      </c>
      <c r="I32" s="327"/>
      <c r="J32" s="315"/>
      <c r="K32" s="316"/>
      <c r="L32" s="317" t="str">
        <f t="shared" si="1"/>
        <v/>
      </c>
      <c r="M32" s="318"/>
      <c r="N32" s="326" t="s">
        <v>56</v>
      </c>
      <c r="O32" s="327"/>
      <c r="P32" s="319"/>
      <c r="Q32" s="320"/>
      <c r="R32" s="317" t="str">
        <f t="shared" si="2"/>
        <v/>
      </c>
      <c r="S32" s="318"/>
    </row>
    <row r="33" spans="2:19" ht="50.1" customHeight="1" x14ac:dyDescent="0.25">
      <c r="B33" s="324" t="s">
        <v>75</v>
      </c>
      <c r="C33" s="325"/>
      <c r="D33" s="194"/>
      <c r="E33" s="195"/>
      <c r="F33" s="251" t="str">
        <f t="shared" si="0"/>
        <v/>
      </c>
      <c r="G33" s="323"/>
      <c r="H33" s="326" t="s">
        <v>75</v>
      </c>
      <c r="I33" s="327"/>
      <c r="J33" s="315"/>
      <c r="K33" s="316"/>
      <c r="L33" s="317" t="str">
        <f t="shared" si="1"/>
        <v/>
      </c>
      <c r="M33" s="318"/>
      <c r="N33" s="326" t="s">
        <v>75</v>
      </c>
      <c r="O33" s="327"/>
      <c r="P33" s="319"/>
      <c r="Q33" s="320"/>
      <c r="R33" s="317" t="str">
        <f t="shared" si="2"/>
        <v/>
      </c>
      <c r="S33" s="318"/>
    </row>
    <row r="34" spans="2:19" ht="50.1" customHeight="1" x14ac:dyDescent="0.25">
      <c r="B34" s="324" t="s">
        <v>57</v>
      </c>
      <c r="C34" s="325"/>
      <c r="D34" s="194"/>
      <c r="E34" s="195"/>
      <c r="F34" s="251" t="str">
        <f t="shared" si="0"/>
        <v/>
      </c>
      <c r="G34" s="323"/>
      <c r="H34" s="326" t="s">
        <v>57</v>
      </c>
      <c r="I34" s="327"/>
      <c r="J34" s="315"/>
      <c r="K34" s="316"/>
      <c r="L34" s="317" t="str">
        <f t="shared" si="1"/>
        <v/>
      </c>
      <c r="M34" s="318"/>
      <c r="N34" s="326" t="s">
        <v>57</v>
      </c>
      <c r="O34" s="327"/>
      <c r="P34" s="319"/>
      <c r="Q34" s="320"/>
      <c r="R34" s="317" t="str">
        <f t="shared" si="2"/>
        <v/>
      </c>
      <c r="S34" s="318"/>
    </row>
    <row r="35" spans="2:19" ht="50.1" customHeight="1" x14ac:dyDescent="0.25">
      <c r="B35" s="324" t="s">
        <v>58</v>
      </c>
      <c r="C35" s="325"/>
      <c r="D35" s="194"/>
      <c r="E35" s="195"/>
      <c r="F35" s="251" t="str">
        <f t="shared" si="0"/>
        <v/>
      </c>
      <c r="G35" s="323"/>
      <c r="H35" s="326" t="s">
        <v>58</v>
      </c>
      <c r="I35" s="327"/>
      <c r="J35" s="315"/>
      <c r="K35" s="316"/>
      <c r="L35" s="317" t="str">
        <f t="shared" si="1"/>
        <v/>
      </c>
      <c r="M35" s="318"/>
      <c r="N35" s="326" t="s">
        <v>58</v>
      </c>
      <c r="O35" s="327"/>
      <c r="P35" s="319"/>
      <c r="Q35" s="320"/>
      <c r="R35" s="317" t="str">
        <f>IF(P35="","",100-((P35/($R$16-$R$15)*100)))</f>
        <v/>
      </c>
      <c r="S35" s="318"/>
    </row>
    <row r="36" spans="2:19" ht="50.1" customHeight="1" x14ac:dyDescent="0.25">
      <c r="B36" s="324" t="s">
        <v>59</v>
      </c>
      <c r="C36" s="325"/>
      <c r="D36" s="194"/>
      <c r="E36" s="195"/>
      <c r="F36" s="328" t="str">
        <f>IF(D36="","",100-((D36/($F$16-$F$15)*100)))</f>
        <v/>
      </c>
      <c r="G36" s="329"/>
      <c r="H36" s="326" t="s">
        <v>59</v>
      </c>
      <c r="I36" s="327"/>
      <c r="J36" s="315"/>
      <c r="K36" s="316"/>
      <c r="L36" s="330" t="str">
        <f t="shared" si="1"/>
        <v/>
      </c>
      <c r="M36" s="331"/>
      <c r="N36" s="326" t="s">
        <v>59</v>
      </c>
      <c r="O36" s="327"/>
      <c r="P36" s="319"/>
      <c r="Q36" s="320"/>
      <c r="R36" s="330" t="str">
        <f>IF(P36="","",100-((P36/($R$16-$R$15)*100)))</f>
        <v/>
      </c>
      <c r="S36" s="331"/>
    </row>
    <row r="37" spans="2:19" ht="50.1" customHeight="1" x14ac:dyDescent="0.25">
      <c r="B37" s="324" t="s">
        <v>48</v>
      </c>
      <c r="C37" s="325"/>
      <c r="D37" s="342"/>
      <c r="E37" s="343"/>
      <c r="F37" s="251" t="str">
        <f>IF(D37="","",100-((D37/($F$16-$F$15)*100)))</f>
        <v/>
      </c>
      <c r="G37" s="323"/>
      <c r="H37" s="326" t="s">
        <v>48</v>
      </c>
      <c r="I37" s="327"/>
      <c r="J37" s="344"/>
      <c r="K37" s="345"/>
      <c r="L37" s="317" t="str">
        <f t="shared" ref="L37" si="3">IF(J37="","",100-((J37/($L$16-$L$15)*100)))</f>
        <v/>
      </c>
      <c r="M37" s="318"/>
      <c r="N37" s="326" t="s">
        <v>48</v>
      </c>
      <c r="O37" s="327"/>
      <c r="P37" s="332"/>
      <c r="Q37" s="333"/>
      <c r="R37" s="317" t="str">
        <f>IF(P37="","",100-((P37/($R$16-$R$15)*100)))</f>
        <v/>
      </c>
      <c r="S37" s="318"/>
    </row>
    <row r="38" spans="2:19" ht="44.1" customHeight="1" x14ac:dyDescent="0.25">
      <c r="B38" s="334" t="s">
        <v>60</v>
      </c>
      <c r="C38" s="335"/>
      <c r="D38" s="336" t="str">
        <f>IF(D37="","",ROUND(D48,2)&amp;"%")</f>
        <v/>
      </c>
      <c r="E38" s="337"/>
      <c r="F38" s="338" t="str">
        <f>IF(D38="","",IF(D48&lt;=0.2,"PASS","FAIL"))</f>
        <v/>
      </c>
      <c r="G38" s="339"/>
      <c r="H38" s="326" t="s">
        <v>60</v>
      </c>
      <c r="I38" s="327"/>
      <c r="J38" s="340" t="str">
        <f>IF(J37="","",ROUND(J48,2)&amp;"%")</f>
        <v/>
      </c>
      <c r="K38" s="341"/>
      <c r="L38" s="338" t="str">
        <f>IF(J38="","",IF(J48&lt;=0.2,"PASS","FAIL"))</f>
        <v/>
      </c>
      <c r="M38" s="339"/>
      <c r="N38" s="326" t="s">
        <v>61</v>
      </c>
      <c r="O38" s="327"/>
      <c r="P38" s="340" t="str">
        <f>IF(P37="","",ROUND(P48,2)&amp;"%")</f>
        <v/>
      </c>
      <c r="Q38" s="341"/>
      <c r="R38" s="338" t="str">
        <f>IF(P38="","",IF(P48&lt;=0.2,"PASS","FAIL"))</f>
        <v/>
      </c>
      <c r="S38" s="339"/>
    </row>
    <row r="39" spans="2:19" x14ac:dyDescent="0.25">
      <c r="B39" s="31" t="s">
        <v>62</v>
      </c>
      <c r="C39" s="32"/>
      <c r="D39" s="32"/>
      <c r="E39" s="32"/>
      <c r="F39" s="32"/>
      <c r="G39" s="33"/>
      <c r="H39" s="31" t="s">
        <v>62</v>
      </c>
      <c r="I39" s="32"/>
      <c r="J39" s="32"/>
      <c r="K39" s="32"/>
      <c r="L39" s="32"/>
      <c r="M39" s="33"/>
      <c r="N39" s="31" t="s">
        <v>62</v>
      </c>
      <c r="O39" s="32"/>
      <c r="P39" s="32"/>
      <c r="Q39" s="32"/>
      <c r="R39" s="32"/>
      <c r="S39" s="33"/>
    </row>
    <row r="40" spans="2:19" ht="24" customHeight="1" x14ac:dyDescent="0.25">
      <c r="B40" s="346"/>
      <c r="C40" s="347"/>
      <c r="D40" s="347"/>
      <c r="E40" s="347"/>
      <c r="F40" s="347"/>
      <c r="G40" s="348"/>
      <c r="H40" s="352"/>
      <c r="I40" s="353"/>
      <c r="J40" s="353"/>
      <c r="K40" s="353"/>
      <c r="L40" s="353"/>
      <c r="M40" s="354"/>
      <c r="N40" s="358"/>
      <c r="O40" s="359"/>
      <c r="P40" s="359"/>
      <c r="Q40" s="359"/>
      <c r="R40" s="359"/>
      <c r="S40" s="360"/>
    </row>
    <row r="41" spans="2:19" ht="24" customHeight="1" thickBot="1" x14ac:dyDescent="0.3">
      <c r="B41" s="349"/>
      <c r="C41" s="350"/>
      <c r="D41" s="350"/>
      <c r="E41" s="350"/>
      <c r="F41" s="350"/>
      <c r="G41" s="351"/>
      <c r="H41" s="355"/>
      <c r="I41" s="356"/>
      <c r="J41" s="356"/>
      <c r="K41" s="356"/>
      <c r="L41" s="356"/>
      <c r="M41" s="357"/>
      <c r="N41" s="361"/>
      <c r="O41" s="362"/>
      <c r="P41" s="362"/>
      <c r="Q41" s="362"/>
      <c r="R41" s="362"/>
      <c r="S41" s="363"/>
    </row>
    <row r="42" spans="2:19" s="34" customFormat="1" ht="15.75" customHeight="1" x14ac:dyDescent="0.25">
      <c r="B42" s="167" t="s">
        <v>63</v>
      </c>
      <c r="C42" s="168"/>
      <c r="D42" s="169"/>
      <c r="E42" s="170" t="s">
        <v>42</v>
      </c>
      <c r="F42" s="169"/>
      <c r="G42" s="67" t="s">
        <v>43</v>
      </c>
      <c r="H42" s="167" t="s">
        <v>63</v>
      </c>
      <c r="I42" s="168"/>
      <c r="J42" s="169"/>
      <c r="K42" s="170" t="s">
        <v>42</v>
      </c>
      <c r="L42" s="169"/>
      <c r="M42" s="68" t="s">
        <v>43</v>
      </c>
      <c r="N42" s="167" t="s">
        <v>63</v>
      </c>
      <c r="O42" s="168"/>
      <c r="P42" s="169"/>
      <c r="Q42" s="170" t="s">
        <v>42</v>
      </c>
      <c r="R42" s="169"/>
      <c r="S42" s="68" t="s">
        <v>43</v>
      </c>
    </row>
    <row r="43" spans="2:19" ht="49.5" customHeight="1" thickBot="1" x14ac:dyDescent="0.3">
      <c r="B43" s="371"/>
      <c r="C43" s="372"/>
      <c r="D43" s="373"/>
      <c r="E43" s="374"/>
      <c r="F43" s="373"/>
      <c r="G43" s="69"/>
      <c r="H43" s="375"/>
      <c r="I43" s="376"/>
      <c r="J43" s="377"/>
      <c r="K43" s="378"/>
      <c r="L43" s="377"/>
      <c r="M43" s="70"/>
      <c r="N43" s="379"/>
      <c r="O43" s="380"/>
      <c r="P43" s="381"/>
      <c r="Q43" s="382"/>
      <c r="R43" s="381"/>
      <c r="S43" s="71"/>
    </row>
    <row r="44" spans="2:19" s="17" customFormat="1" ht="15.75" x14ac:dyDescent="0.25">
      <c r="B44" s="167" t="s">
        <v>64</v>
      </c>
      <c r="C44" s="168"/>
      <c r="D44" s="169"/>
      <c r="E44" s="170" t="s">
        <v>42</v>
      </c>
      <c r="F44" s="169"/>
      <c r="G44" s="67" t="s">
        <v>43</v>
      </c>
      <c r="H44" s="72" t="s">
        <v>65</v>
      </c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2:19" ht="50.1" customHeight="1" thickBot="1" x14ac:dyDescent="0.3">
      <c r="B45" s="364"/>
      <c r="C45" s="365"/>
      <c r="D45" s="366"/>
      <c r="E45" s="367"/>
      <c r="F45" s="366"/>
      <c r="G45" s="73"/>
      <c r="H45" s="368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70"/>
    </row>
    <row r="46" spans="2:19" ht="46.5" customHeight="1" x14ac:dyDescent="0.25">
      <c r="B46" s="124" t="s">
        <v>66</v>
      </c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75"/>
    </row>
    <row r="47" spans="2:19" ht="15" customHeight="1" x14ac:dyDescent="0.25"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40"/>
    </row>
    <row r="48" spans="2:19" x14ac:dyDescent="0.25">
      <c r="D48" s="14" t="str">
        <f>IFERROR(IF($D$37="","",($G$24-$D$37)/$G$24)*100,"")</f>
        <v/>
      </c>
      <c r="E48" s="15"/>
      <c r="F48" s="15"/>
      <c r="G48" s="15"/>
      <c r="H48" s="15"/>
      <c r="I48" s="15"/>
      <c r="J48" s="14" t="str">
        <f>IFERROR(IF($J$37="","",($M$24-$J$37)/$M$24)*100,"")</f>
        <v/>
      </c>
      <c r="K48" s="16"/>
      <c r="L48" s="15"/>
      <c r="M48" s="15"/>
      <c r="N48" s="15"/>
      <c r="O48" s="15"/>
      <c r="P48" s="14" t="str">
        <f>IFERROR(IF($P$37="","",($S$24-$P$37)/$S$24)*100,"")</f>
        <v/>
      </c>
      <c r="Q48" s="15"/>
    </row>
    <row r="55" spans="3:11" x14ac:dyDescent="0.25">
      <c r="C55" s="2"/>
      <c r="K55" s="1"/>
    </row>
    <row r="56" spans="3:11" x14ac:dyDescent="0.25">
      <c r="C56" s="2"/>
      <c r="K56" s="1"/>
    </row>
    <row r="57" spans="3:11" x14ac:dyDescent="0.25">
      <c r="C57" s="2"/>
      <c r="K57" s="1"/>
    </row>
    <row r="58" spans="3:11" x14ac:dyDescent="0.25">
      <c r="C58" s="2"/>
      <c r="K58" s="1"/>
    </row>
    <row r="59" spans="3:11" x14ac:dyDescent="0.25">
      <c r="C59" s="2"/>
      <c r="K59" s="1"/>
    </row>
    <row r="60" spans="3:11" x14ac:dyDescent="0.25">
      <c r="C60" s="2"/>
      <c r="K60" s="1"/>
    </row>
  </sheetData>
  <sheetProtection sheet="1" objects="1" scenarios="1" selectLockedCells="1"/>
  <protectedRanges>
    <protectedRange sqref="C13:C14 C16 F14:F16 B18 I13:I14 I16 H18 L14:L16 O13:O14 O16 N18 R14:R16 B21:C21 J26:J37 P26:P37 B39 H39 N39 B43 E43 G43 B45 E45 G45 H43:H44 K43 M43:N43 Q43 S43" name="Range1"/>
  </protectedRanges>
  <mergeCells count="215">
    <mergeCell ref="B45:D45"/>
    <mergeCell ref="E45:F45"/>
    <mergeCell ref="H45:S45"/>
    <mergeCell ref="Q42:R42"/>
    <mergeCell ref="B43:D43"/>
    <mergeCell ref="E43:F43"/>
    <mergeCell ref="H43:J43"/>
    <mergeCell ref="K43:L43"/>
    <mergeCell ref="N43:P43"/>
    <mergeCell ref="Q43:R43"/>
    <mergeCell ref="B40:G41"/>
    <mergeCell ref="H40:M41"/>
    <mergeCell ref="N40:S41"/>
    <mergeCell ref="B42:D42"/>
    <mergeCell ref="E42:F42"/>
    <mergeCell ref="H42:J42"/>
    <mergeCell ref="K42:L42"/>
    <mergeCell ref="N42:P42"/>
    <mergeCell ref="B44:D44"/>
    <mergeCell ref="E44:F44"/>
    <mergeCell ref="N37:O37"/>
    <mergeCell ref="P37:Q37"/>
    <mergeCell ref="R37:S37"/>
    <mergeCell ref="B38:C38"/>
    <mergeCell ref="D38:E38"/>
    <mergeCell ref="F38:G38"/>
    <mergeCell ref="H38:I38"/>
    <mergeCell ref="J38:K38"/>
    <mergeCell ref="L38:M38"/>
    <mergeCell ref="N38:O38"/>
    <mergeCell ref="B37:C37"/>
    <mergeCell ref="D37:E37"/>
    <mergeCell ref="F37:G37"/>
    <mergeCell ref="H37:I37"/>
    <mergeCell ref="J37:K37"/>
    <mergeCell ref="L37:M37"/>
    <mergeCell ref="P38:Q38"/>
    <mergeCell ref="R38:S38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N33:O33"/>
    <mergeCell ref="P33:Q33"/>
    <mergeCell ref="R33:S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  <mergeCell ref="H33:I33"/>
    <mergeCell ref="J33:K33"/>
    <mergeCell ref="L33:M33"/>
    <mergeCell ref="P34:Q34"/>
    <mergeCell ref="R34:S34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N29:O29"/>
    <mergeCell ref="P29:Q29"/>
    <mergeCell ref="R29:S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P30:Q30"/>
    <mergeCell ref="R30:S30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B22:S22"/>
    <mergeCell ref="B23:G23"/>
    <mergeCell ref="H23:M23"/>
    <mergeCell ref="N23:S23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B21:D21"/>
    <mergeCell ref="E21:F21"/>
    <mergeCell ref="H21:J21"/>
    <mergeCell ref="K21:L21"/>
    <mergeCell ref="N21:P21"/>
    <mergeCell ref="Q21:R21"/>
    <mergeCell ref="B18:G19"/>
    <mergeCell ref="H18:M19"/>
    <mergeCell ref="N18:S19"/>
    <mergeCell ref="B20:D20"/>
    <mergeCell ref="E20:F20"/>
    <mergeCell ref="H20:J20"/>
    <mergeCell ref="K20:L20"/>
    <mergeCell ref="N20:P20"/>
    <mergeCell ref="Q20:R20"/>
    <mergeCell ref="L13:M13"/>
    <mergeCell ref="O13:P13"/>
    <mergeCell ref="R13:S13"/>
    <mergeCell ref="C16:D16"/>
    <mergeCell ref="F16:G16"/>
    <mergeCell ref="I16:J16"/>
    <mergeCell ref="L16:M16"/>
    <mergeCell ref="O16:P16"/>
    <mergeCell ref="R16:S16"/>
    <mergeCell ref="C15:D15"/>
    <mergeCell ref="F15:G15"/>
    <mergeCell ref="I15:J15"/>
    <mergeCell ref="L15:M15"/>
    <mergeCell ref="O15:P15"/>
    <mergeCell ref="R15:S15"/>
    <mergeCell ref="B2:E2"/>
    <mergeCell ref="B3:E3"/>
    <mergeCell ref="B6:S6"/>
    <mergeCell ref="N7:P7"/>
    <mergeCell ref="Q7:S7"/>
    <mergeCell ref="B4:E4"/>
    <mergeCell ref="B5:E5"/>
    <mergeCell ref="F2:Q5"/>
    <mergeCell ref="R2:S3"/>
    <mergeCell ref="B7:C7"/>
    <mergeCell ref="D7:L7"/>
    <mergeCell ref="B8:C8"/>
    <mergeCell ref="D8:L8"/>
    <mergeCell ref="B46:R47"/>
    <mergeCell ref="N8:P8"/>
    <mergeCell ref="Q8:S8"/>
    <mergeCell ref="B9:S9"/>
    <mergeCell ref="F10:G10"/>
    <mergeCell ref="I10:K10"/>
    <mergeCell ref="M10:N10"/>
    <mergeCell ref="O10:P10"/>
    <mergeCell ref="B10:C10"/>
    <mergeCell ref="C14:D14"/>
    <mergeCell ref="F14:G14"/>
    <mergeCell ref="I14:J14"/>
    <mergeCell ref="L14:M14"/>
    <mergeCell ref="O14:P14"/>
    <mergeCell ref="R14:S14"/>
    <mergeCell ref="B11:S11"/>
    <mergeCell ref="B12:G12"/>
    <mergeCell ref="H12:M12"/>
    <mergeCell ref="N12:S12"/>
    <mergeCell ref="C13:D13"/>
    <mergeCell ref="F13:G13"/>
    <mergeCell ref="I13:J13"/>
  </mergeCells>
  <conditionalFormatting sqref="R38">
    <cfRule type="cellIs" dxfId="2" priority="3" operator="equal">
      <formula>"FAIL"</formula>
    </cfRule>
  </conditionalFormatting>
  <conditionalFormatting sqref="L38">
    <cfRule type="cellIs" dxfId="1" priority="2" operator="equal">
      <formula>"FAIL"</formula>
    </cfRule>
  </conditionalFormatting>
  <conditionalFormatting sqref="F38">
    <cfRule type="cellIs" dxfId="0" priority="1" operator="equal">
      <formula>"FAIL"</formula>
    </cfRule>
  </conditionalFormatting>
  <printOptions horizontalCentered="1" verticalCentered="1"/>
  <pageMargins left="0" right="0" top="0" bottom="0" header="0" footer="0"/>
  <pageSetup scale="48" orientation="portrait" r:id="rId1"/>
  <colBreaks count="1" manualBreakCount="1">
    <brk id="1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4EBDDD-FD1F-4053-AB53-83FB3D887CE6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21EDD76-E720-4126-AF23-BE4FA13DAE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D4244-92ED-4D65-81E5-519395194F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Idaho IR-157 Report</vt:lpstr>
      <vt:lpstr>T 308 IGNITION CF</vt:lpstr>
      <vt:lpstr>'Idaho IR-157 Report'!Print_Area</vt:lpstr>
      <vt:lpstr>'T 308 IGNITION CF'!Print_Area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Copeland</dc:creator>
  <cp:lastModifiedBy>Jason Henscheid</cp:lastModifiedBy>
  <cp:lastPrinted>2021-05-14T00:26:16Z</cp:lastPrinted>
  <dcterms:created xsi:type="dcterms:W3CDTF">2021-05-12T17:30:41Z</dcterms:created>
  <dcterms:modified xsi:type="dcterms:W3CDTF">2022-05-31T19:43:24Z</dcterms:modified>
</cp:coreProperties>
</file>