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ietz\Documents\Construction and Materials\Forms\"/>
    </mc:Choice>
  </mc:AlternateContent>
  <xr:revisionPtr revIDLastSave="0" documentId="8_{6BA53E6A-89C9-4A77-A7D0-1527DC2F460D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1043" sheetId="1" r:id="rId1"/>
    <sheet name="Aggregate Gradation Formula" sheetId="2" r:id="rId2"/>
    <sheet name="DropDown" sheetId="3" r:id="rId3"/>
  </sheets>
  <definedNames>
    <definedName name="_xlnm.Print_Area" localSheetId="0">'1043'!$A$1:$BJ$78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J76" i="1" l="1"/>
  <c r="J75" i="1"/>
  <c r="J63" i="1"/>
  <c r="J64" i="1"/>
  <c r="J65" i="1"/>
  <c r="J66" i="1"/>
  <c r="J67" i="1"/>
  <c r="J68" i="1"/>
  <c r="J69" i="1"/>
  <c r="J70" i="1"/>
  <c r="J71" i="1"/>
  <c r="J72" i="1"/>
  <c r="J73" i="1"/>
  <c r="J74" i="1"/>
  <c r="J62" i="1"/>
  <c r="C64" i="2" l="1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B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27" i="2"/>
  <c r="W12" i="2"/>
  <c r="K62" i="2" l="1"/>
  <c r="Y19" i="2"/>
  <c r="X19" i="2"/>
  <c r="W19" i="2"/>
  <c r="V19" i="2"/>
  <c r="U19" i="2"/>
  <c r="T19" i="2"/>
  <c r="S19" i="2"/>
  <c r="R19" i="2"/>
  <c r="Q19" i="2"/>
  <c r="P19" i="2"/>
  <c r="Y18" i="2"/>
  <c r="X18" i="2"/>
  <c r="W18" i="2"/>
  <c r="V18" i="2"/>
  <c r="U18" i="2"/>
  <c r="T18" i="2"/>
  <c r="S18" i="2"/>
  <c r="R18" i="2"/>
  <c r="Q18" i="2"/>
  <c r="P18" i="2"/>
  <c r="Y17" i="2"/>
  <c r="X17" i="2"/>
  <c r="W17" i="2"/>
  <c r="V17" i="2"/>
  <c r="U17" i="2"/>
  <c r="T17" i="2"/>
  <c r="S17" i="2"/>
  <c r="R17" i="2"/>
  <c r="Q17" i="2"/>
  <c r="P17" i="2"/>
  <c r="Y16" i="2"/>
  <c r="X16" i="2"/>
  <c r="W16" i="2"/>
  <c r="V16" i="2"/>
  <c r="U16" i="2"/>
  <c r="T16" i="2"/>
  <c r="S16" i="2"/>
  <c r="R16" i="2"/>
  <c r="Q16" i="2"/>
  <c r="P16" i="2"/>
  <c r="Y15" i="2"/>
  <c r="X15" i="2"/>
  <c r="W15" i="2"/>
  <c r="V15" i="2"/>
  <c r="U15" i="2"/>
  <c r="T15" i="2"/>
  <c r="S15" i="2"/>
  <c r="R15" i="2"/>
  <c r="Q15" i="2"/>
  <c r="P15" i="2"/>
  <c r="Y14" i="2"/>
  <c r="X14" i="2"/>
  <c r="W14" i="2"/>
  <c r="V14" i="2"/>
  <c r="U14" i="2"/>
  <c r="T14" i="2"/>
  <c r="S14" i="2"/>
  <c r="R14" i="2"/>
  <c r="Q14" i="2"/>
  <c r="P14" i="2"/>
  <c r="Y13" i="2"/>
  <c r="X13" i="2"/>
  <c r="W13" i="2"/>
  <c r="V13" i="2"/>
  <c r="U13" i="2"/>
  <c r="T13" i="2"/>
  <c r="S13" i="2"/>
  <c r="R13" i="2"/>
  <c r="Q13" i="2"/>
  <c r="P13" i="2"/>
  <c r="Y12" i="2"/>
  <c r="X12" i="2"/>
  <c r="V12" i="2"/>
  <c r="U12" i="2"/>
  <c r="T12" i="2"/>
  <c r="S12" i="2"/>
  <c r="R12" i="2"/>
  <c r="Q12" i="2"/>
  <c r="P12" i="2"/>
  <c r="Y11" i="2"/>
  <c r="X11" i="2"/>
  <c r="W11" i="2"/>
  <c r="V11" i="2"/>
  <c r="U11" i="2"/>
  <c r="T11" i="2"/>
  <c r="S11" i="2"/>
  <c r="R11" i="2"/>
  <c r="Q11" i="2"/>
  <c r="P11" i="2"/>
  <c r="Y10" i="2"/>
  <c r="X10" i="2"/>
  <c r="W10" i="2"/>
  <c r="V10" i="2"/>
  <c r="U10" i="2"/>
  <c r="T10" i="2"/>
  <c r="S10" i="2"/>
  <c r="R10" i="2"/>
  <c r="Q10" i="2"/>
  <c r="P10" i="2"/>
  <c r="Y9" i="2"/>
  <c r="X9" i="2"/>
  <c r="W9" i="2"/>
  <c r="V9" i="2"/>
  <c r="U9" i="2"/>
  <c r="T9" i="2"/>
  <c r="S9" i="2"/>
  <c r="R9" i="2"/>
  <c r="Q9" i="2"/>
  <c r="P9" i="2"/>
  <c r="Y8" i="2"/>
  <c r="X8" i="2"/>
  <c r="W8" i="2"/>
  <c r="V8" i="2"/>
  <c r="U8" i="2"/>
  <c r="T8" i="2"/>
  <c r="S8" i="2"/>
  <c r="R8" i="2"/>
  <c r="Q8" i="2"/>
  <c r="P8" i="2"/>
  <c r="Y7" i="2"/>
  <c r="X7" i="2"/>
  <c r="W7" i="2"/>
  <c r="V7" i="2"/>
  <c r="U7" i="2"/>
  <c r="T7" i="2"/>
  <c r="S7" i="2"/>
  <c r="R7" i="2"/>
  <c r="Q7" i="2"/>
  <c r="P7" i="2"/>
  <c r="Y6" i="2"/>
  <c r="X6" i="2"/>
  <c r="W6" i="2"/>
  <c r="V6" i="2"/>
  <c r="U6" i="2"/>
  <c r="T6" i="2"/>
  <c r="S6" i="2"/>
  <c r="R6" i="2"/>
  <c r="Q6" i="2"/>
  <c r="P6" i="2"/>
  <c r="Y5" i="2"/>
  <c r="X5" i="2"/>
  <c r="W5" i="2"/>
  <c r="V5" i="2"/>
  <c r="U5" i="2"/>
  <c r="T5" i="2"/>
  <c r="S5" i="2"/>
  <c r="R5" i="2"/>
  <c r="Q5" i="2"/>
  <c r="P5" i="2"/>
  <c r="L64" i="2" l="1"/>
  <c r="Q64" i="2" s="1"/>
  <c r="Y62" i="1" s="1"/>
  <c r="J64" i="2"/>
  <c r="O64" i="2" s="1"/>
  <c r="R62" i="1" s="1"/>
  <c r="J65" i="2" l="1"/>
  <c r="L65" i="2"/>
  <c r="Q65" i="2" s="1"/>
  <c r="Y63" i="1" s="1"/>
  <c r="J66" i="2"/>
  <c r="L66" i="2"/>
  <c r="Q66" i="2" s="1"/>
  <c r="O66" i="2" l="1"/>
  <c r="R64" i="1" s="1"/>
  <c r="O65" i="2"/>
  <c r="R63" i="1" s="1"/>
  <c r="J67" i="2"/>
  <c r="Y64" i="1"/>
  <c r="L67" i="2"/>
  <c r="Q67" i="2" s="1"/>
  <c r="O67" i="2" l="1"/>
  <c r="R65" i="1" s="1"/>
  <c r="J68" i="2"/>
  <c r="Y65" i="1"/>
  <c r="L68" i="2"/>
  <c r="Q68" i="2" s="1"/>
  <c r="O68" i="2" l="1"/>
  <c r="R66" i="1" s="1"/>
  <c r="J69" i="2"/>
  <c r="Y66" i="1"/>
  <c r="L69" i="2"/>
  <c r="Q69" i="2" s="1"/>
  <c r="O69" i="2" l="1"/>
  <c r="R67" i="1" s="1"/>
  <c r="J70" i="2"/>
  <c r="Y67" i="1"/>
  <c r="L70" i="2"/>
  <c r="Q70" i="2" s="1"/>
  <c r="O70" i="2" l="1"/>
  <c r="R68" i="1" s="1"/>
  <c r="J71" i="2"/>
  <c r="Y68" i="1"/>
  <c r="L71" i="2"/>
  <c r="Q71" i="2" s="1"/>
  <c r="O71" i="2" l="1"/>
  <c r="R69" i="1" s="1"/>
  <c r="J72" i="2"/>
  <c r="O72" i="2" s="1"/>
  <c r="R70" i="1" s="1"/>
  <c r="Y69" i="1"/>
  <c r="L72" i="2"/>
  <c r="Q72" i="2" s="1"/>
  <c r="J73" i="2" l="1"/>
  <c r="O73" i="2" s="1"/>
  <c r="R71" i="1" s="1"/>
  <c r="Y70" i="1"/>
  <c r="L73" i="2"/>
  <c r="Q73" i="2" s="1"/>
  <c r="J74" i="2" l="1"/>
  <c r="O74" i="2" s="1"/>
  <c r="R72" i="1" s="1"/>
  <c r="Y71" i="1"/>
  <c r="L74" i="2"/>
  <c r="Q74" i="2" s="1"/>
  <c r="J75" i="2"/>
  <c r="O75" i="2" s="1"/>
  <c r="Y72" i="1" l="1"/>
  <c r="L75" i="2"/>
  <c r="Q75" i="2" s="1"/>
  <c r="J76" i="2"/>
  <c r="O76" i="2" s="1"/>
  <c r="R73" i="1"/>
  <c r="Y73" i="1" l="1"/>
  <c r="L76" i="2"/>
  <c r="Q76" i="2" s="1"/>
  <c r="R74" i="1"/>
  <c r="J77" i="2"/>
  <c r="O77" i="2" s="1"/>
  <c r="Y74" i="1" l="1"/>
  <c r="L77" i="2"/>
  <c r="Q77" i="2" s="1"/>
  <c r="R75" i="1"/>
  <c r="J78" i="2"/>
  <c r="O78" i="2" s="1"/>
  <c r="R76" i="1" l="1"/>
  <c r="Y75" i="1"/>
  <c r="L78" i="2"/>
  <c r="Q78" i="2" s="1"/>
  <c r="BE33" i="1"/>
  <c r="AT33" i="1"/>
  <c r="AI33" i="1"/>
  <c r="X33" i="1"/>
  <c r="M33" i="1"/>
  <c r="Y76" i="1" l="1"/>
  <c r="AZ32" i="1"/>
  <c r="AO32" i="1"/>
  <c r="AD32" i="1"/>
  <c r="S32" i="1"/>
  <c r="BE31" i="1"/>
  <c r="AT31" i="1"/>
  <c r="AI31" i="1"/>
  <c r="X31" i="1"/>
  <c r="M31" i="1"/>
  <c r="AT37" i="1" l="1"/>
  <c r="P56" i="1"/>
  <c r="X29" i="1"/>
  <c r="P54" i="1" s="1"/>
  <c r="X30" i="1"/>
  <c r="P55" i="1" s="1"/>
  <c r="X28" i="1"/>
  <c r="P53" i="1" s="1"/>
  <c r="X27" i="1"/>
  <c r="P52" i="1" s="1"/>
  <c r="X26" i="1"/>
  <c r="P51" i="1" s="1"/>
  <c r="X25" i="1"/>
  <c r="P50" i="1" s="1"/>
  <c r="X24" i="1"/>
  <c r="P49" i="1" s="1"/>
  <c r="X23" i="1"/>
  <c r="P48" i="1" s="1"/>
  <c r="X22" i="1"/>
  <c r="P47" i="1" s="1"/>
  <c r="X21" i="1"/>
  <c r="P46" i="1" s="1"/>
  <c r="X20" i="1"/>
  <c r="P45" i="1" s="1"/>
  <c r="X19" i="1"/>
  <c r="P44" i="1" s="1"/>
  <c r="X18" i="1"/>
  <c r="P43" i="1" s="1"/>
  <c r="X17" i="1"/>
  <c r="P42" i="1" s="1"/>
  <c r="AK56" i="1"/>
  <c r="BE30" i="1"/>
  <c r="AK55" i="1" s="1"/>
  <c r="BE29" i="1"/>
  <c r="AK54" i="1" s="1"/>
  <c r="BE28" i="1"/>
  <c r="AK53" i="1" s="1"/>
  <c r="BE27" i="1"/>
  <c r="AK52" i="1" s="1"/>
  <c r="BE26" i="1"/>
  <c r="AK51" i="1" s="1"/>
  <c r="BE25" i="1"/>
  <c r="AK50" i="1" s="1"/>
  <c r="BE24" i="1"/>
  <c r="AK49" i="1" s="1"/>
  <c r="BE23" i="1"/>
  <c r="AK48" i="1" s="1"/>
  <c r="BE22" i="1"/>
  <c r="AK47" i="1" s="1"/>
  <c r="BE21" i="1"/>
  <c r="AK46" i="1" s="1"/>
  <c r="BE20" i="1"/>
  <c r="AK45" i="1" s="1"/>
  <c r="BE19" i="1"/>
  <c r="AK44" i="1" s="1"/>
  <c r="BE18" i="1"/>
  <c r="AK43" i="1" s="1"/>
  <c r="BE17" i="1"/>
  <c r="AK42" i="1" s="1"/>
  <c r="AD56" i="1"/>
  <c r="AT30" i="1"/>
  <c r="AD55" i="1" s="1"/>
  <c r="AT29" i="1"/>
  <c r="AD54" i="1" s="1"/>
  <c r="AT28" i="1"/>
  <c r="AD53" i="1" s="1"/>
  <c r="AT27" i="1"/>
  <c r="AD52" i="1" s="1"/>
  <c r="AT26" i="1"/>
  <c r="AD51" i="1" s="1"/>
  <c r="AT25" i="1"/>
  <c r="AD50" i="1" s="1"/>
  <c r="AT24" i="1"/>
  <c r="AD49" i="1" s="1"/>
  <c r="AT23" i="1"/>
  <c r="AD48" i="1" s="1"/>
  <c r="AT22" i="1"/>
  <c r="AD47" i="1" s="1"/>
  <c r="AT21" i="1"/>
  <c r="AD46" i="1" s="1"/>
  <c r="AT20" i="1"/>
  <c r="AD45" i="1" s="1"/>
  <c r="AT19" i="1"/>
  <c r="AD44" i="1" s="1"/>
  <c r="AT18" i="1"/>
  <c r="AD43" i="1" s="1"/>
  <c r="AT17" i="1"/>
  <c r="AD42" i="1" s="1"/>
  <c r="W56" i="1"/>
  <c r="AI30" i="1"/>
  <c r="W55" i="1" s="1"/>
  <c r="AI29" i="1"/>
  <c r="W54" i="1" s="1"/>
  <c r="AI28" i="1"/>
  <c r="W53" i="1" s="1"/>
  <c r="AI27" i="1"/>
  <c r="W52" i="1" s="1"/>
  <c r="AI26" i="1"/>
  <c r="W51" i="1" s="1"/>
  <c r="AI25" i="1"/>
  <c r="W50" i="1" s="1"/>
  <c r="AI24" i="1"/>
  <c r="W49" i="1" s="1"/>
  <c r="AI23" i="1"/>
  <c r="W48" i="1" s="1"/>
  <c r="AI22" i="1"/>
  <c r="W47" i="1" s="1"/>
  <c r="AI21" i="1"/>
  <c r="W46" i="1" s="1"/>
  <c r="AI20" i="1"/>
  <c r="W45" i="1" s="1"/>
  <c r="AI19" i="1"/>
  <c r="W44" i="1" s="1"/>
  <c r="AI18" i="1"/>
  <c r="W43" i="1" s="1"/>
  <c r="AI17" i="1"/>
  <c r="W42" i="1" s="1"/>
  <c r="I56" i="1"/>
  <c r="M30" i="1"/>
  <c r="I55" i="1" s="1"/>
  <c r="M29" i="1"/>
  <c r="I54" i="1" s="1"/>
  <c r="M28" i="1"/>
  <c r="I53" i="1" s="1"/>
  <c r="M27" i="1"/>
  <c r="I52" i="1" s="1"/>
  <c r="M26" i="1"/>
  <c r="I51" i="1" s="1"/>
  <c r="M25" i="1"/>
  <c r="I50" i="1" s="1"/>
  <c r="M24" i="1"/>
  <c r="I49" i="1" s="1"/>
  <c r="M23" i="1"/>
  <c r="I48" i="1" s="1"/>
  <c r="M22" i="1"/>
  <c r="I47" i="1" s="1"/>
  <c r="M21" i="1"/>
  <c r="I46" i="1" s="1"/>
  <c r="M20" i="1"/>
  <c r="I45" i="1" s="1"/>
  <c r="M19" i="1"/>
  <c r="I44" i="1" s="1"/>
  <c r="M18" i="1"/>
  <c r="I43" i="1" s="1"/>
  <c r="M17" i="1"/>
  <c r="I42" i="1" s="1"/>
  <c r="AT42" i="1" l="1"/>
  <c r="AT46" i="1"/>
  <c r="AG66" i="1" s="1"/>
  <c r="AT50" i="1"/>
  <c r="AG70" i="1" s="1"/>
  <c r="AT43" i="1"/>
  <c r="AG63" i="1" s="1"/>
  <c r="AT47" i="1"/>
  <c r="AG67" i="1" s="1"/>
  <c r="AT51" i="1"/>
  <c r="AG71" i="1" s="1"/>
  <c r="AT52" i="1"/>
  <c r="AG72" i="1" s="1"/>
  <c r="AT56" i="1"/>
  <c r="AG76" i="1" s="1"/>
  <c r="AT55" i="1"/>
  <c r="AG75" i="1" s="1"/>
  <c r="AT45" i="1"/>
  <c r="AG65" i="1" s="1"/>
  <c r="AT49" i="1"/>
  <c r="AG69" i="1" s="1"/>
  <c r="AT54" i="1"/>
  <c r="AG74" i="1" s="1"/>
  <c r="AT53" i="1"/>
  <c r="AG73" i="1" s="1"/>
  <c r="AT44" i="1"/>
  <c r="AG64" i="1" s="1"/>
  <c r="AT48" i="1"/>
  <c r="AG68" i="1" s="1"/>
  <c r="AG62" i="1" l="1"/>
  <c r="BB43" i="1"/>
  <c r="BB42" i="1"/>
  <c r="BB47" i="1"/>
  <c r="BB54" i="1"/>
  <c r="BB46" i="1"/>
  <c r="BB45" i="1"/>
  <c r="BB44" i="1"/>
  <c r="BB50" i="1"/>
  <c r="BB51" i="1"/>
  <c r="BB48" i="1"/>
  <c r="BB52" i="1"/>
  <c r="BB53" i="1"/>
  <c r="BB49" i="1"/>
  <c r="BB55" i="1"/>
  <c r="BB58" i="1" l="1"/>
</calcChain>
</file>

<file path=xl/sharedStrings.xml><?xml version="1.0" encoding="utf-8"?>
<sst xmlns="http://schemas.openxmlformats.org/spreadsheetml/2006/main" count="529" uniqueCount="209">
  <si>
    <t>Lab Number</t>
  </si>
  <si>
    <t>Key Number</t>
  </si>
  <si>
    <t>Project Number</t>
  </si>
  <si>
    <t>District</t>
  </si>
  <si>
    <t>Project Name</t>
  </si>
  <si>
    <t>Contract Item Number</t>
  </si>
  <si>
    <t>Quantity Represented</t>
  </si>
  <si>
    <r>
      <t xml:space="preserve">Send Reports To </t>
    </r>
    <r>
      <rPr>
        <sz val="7"/>
        <rFont val="Arial"/>
        <family val="2"/>
      </rPr>
      <t>(Resident Engineer's Name)</t>
    </r>
  </si>
  <si>
    <t>Sampled By</t>
  </si>
  <si>
    <t>WAQTC Number</t>
  </si>
  <si>
    <t>Date Sampled</t>
  </si>
  <si>
    <t>Date Lab Received</t>
  </si>
  <si>
    <r>
      <t xml:space="preserve">Sample Identification Number </t>
    </r>
    <r>
      <rPr>
        <sz val="7"/>
        <rFont val="Arial"/>
        <family val="2"/>
      </rPr>
      <t>(Program/Task/Phase/Sample No.)</t>
    </r>
  </si>
  <si>
    <t>Tested By</t>
  </si>
  <si>
    <t>Date Tested</t>
  </si>
  <si>
    <t>Reviewed By</t>
  </si>
  <si>
    <t>Date</t>
  </si>
  <si>
    <t>Sample Of</t>
  </si>
  <si>
    <t>through</t>
  </si>
  <si>
    <t>Combined Aggregate For Concrete</t>
  </si>
  <si>
    <t>Stockpile A</t>
  </si>
  <si>
    <t>Stockpile B</t>
  </si>
  <si>
    <t>Stockpile C</t>
  </si>
  <si>
    <t>Stockpile D</t>
  </si>
  <si>
    <t>Stockpile E</t>
  </si>
  <si>
    <t>Sieve Size</t>
  </si>
  <si>
    <t>Weight Retained</t>
  </si>
  <si>
    <t>Percent Retained</t>
  </si>
  <si>
    <t>3/4</t>
  </si>
  <si>
    <t>1/2</t>
  </si>
  <si>
    <t>3/8</t>
  </si>
  <si>
    <t>#4</t>
  </si>
  <si>
    <t>#8</t>
  </si>
  <si>
    <t>#16</t>
  </si>
  <si>
    <t>#30</t>
  </si>
  <si>
    <t>#50</t>
  </si>
  <si>
    <t>#100</t>
  </si>
  <si>
    <t>#200</t>
  </si>
  <si>
    <t>pan</t>
  </si>
  <si>
    <t>2 1/2</t>
  </si>
  <si>
    <t>1 1/2</t>
  </si>
  <si>
    <t>itd.idaho.gov</t>
  </si>
  <si>
    <t>Batch Weight or Mix Design*</t>
  </si>
  <si>
    <t>Combined</t>
  </si>
  <si>
    <t>Total</t>
  </si>
  <si>
    <t>* Batch weight used in Production</t>
  </si>
  <si>
    <t>Fineness Modulus</t>
  </si>
  <si>
    <t>Fineness Modulus from Mix Design</t>
  </si>
  <si>
    <t>Combined Gradation Size</t>
  </si>
  <si>
    <t>Total Wt. Ret.</t>
  </si>
  <si>
    <t>Sample Wt</t>
  </si>
  <si>
    <t>Wash Dry</t>
  </si>
  <si>
    <t>Dry</t>
  </si>
  <si>
    <t>Tolerance</t>
  </si>
  <si>
    <t>Check Sum</t>
  </si>
  <si>
    <t xml:space="preserve">Individual % Retained </t>
  </si>
  <si>
    <t>Cumulative</t>
  </si>
  <si>
    <t>Aggregate Gradation</t>
  </si>
  <si>
    <t>Coarse (% Passing)</t>
  </si>
  <si>
    <t>Fine (% passing)</t>
  </si>
  <si>
    <t>Combined (% Passing)</t>
  </si>
  <si>
    <t>2a</t>
  </si>
  <si>
    <t>2b</t>
  </si>
  <si>
    <t>1F</t>
  </si>
  <si>
    <t>1C</t>
  </si>
  <si>
    <t>2C</t>
  </si>
  <si>
    <t>3C</t>
  </si>
  <si>
    <t>4C</t>
  </si>
  <si>
    <t>5C</t>
  </si>
  <si>
    <t>Sieve size</t>
  </si>
  <si>
    <t>1 min</t>
  </si>
  <si>
    <t>1 max</t>
  </si>
  <si>
    <t>2a min</t>
  </si>
  <si>
    <t>2a max</t>
  </si>
  <si>
    <t>2b min</t>
  </si>
  <si>
    <t>2b max</t>
  </si>
  <si>
    <t>3 min</t>
  </si>
  <si>
    <t>3 max</t>
  </si>
  <si>
    <t>4 min</t>
  </si>
  <si>
    <t>4 max</t>
  </si>
  <si>
    <t>5 min</t>
  </si>
  <si>
    <t>5 max</t>
  </si>
  <si>
    <t>1F min</t>
  </si>
  <si>
    <t>1F max</t>
  </si>
  <si>
    <t>1C min</t>
  </si>
  <si>
    <t>1C max</t>
  </si>
  <si>
    <t>2C min</t>
  </si>
  <si>
    <t>2C max</t>
  </si>
  <si>
    <t>3C min</t>
  </si>
  <si>
    <t>3C max</t>
  </si>
  <si>
    <t>4C min</t>
  </si>
  <si>
    <t>4C max</t>
  </si>
  <si>
    <t>5C min</t>
  </si>
  <si>
    <t>5C max</t>
  </si>
  <si>
    <t>2.5 in</t>
  </si>
  <si>
    <t>No. 4</t>
  </si>
  <si>
    <t>95-100</t>
  </si>
  <si>
    <t>2 in</t>
  </si>
  <si>
    <t>No. 16</t>
  </si>
  <si>
    <t>45-80</t>
  </si>
  <si>
    <t>1.5 in</t>
  </si>
  <si>
    <t>No. 50</t>
  </si>
  <si>
    <t>10-30</t>
  </si>
  <si>
    <t>1 in</t>
  </si>
  <si>
    <t>No. 100</t>
  </si>
  <si>
    <t>2-10</t>
  </si>
  <si>
    <t>3/4 in</t>
  </si>
  <si>
    <t>No. 200</t>
  </si>
  <si>
    <t>1/2 in</t>
  </si>
  <si>
    <t>10</t>
  </si>
  <si>
    <t>30</t>
  </si>
  <si>
    <t>3/8 in</t>
  </si>
  <si>
    <t>No. 8</t>
  </si>
  <si>
    <t>No. 30</t>
  </si>
  <si>
    <t>*:  0-2.0 for concrete wearing surfaces (pavements, approach slabs, and bridge decks), except when the sand equivalent is at least 80, then 0-3.0 is acceptable.</t>
  </si>
  <si>
    <t>Coarse (% Retained)</t>
  </si>
  <si>
    <t>Fine (% Retained)</t>
  </si>
  <si>
    <t>Combined (% Retained)</t>
  </si>
  <si>
    <t>0</t>
  </si>
  <si>
    <t>4</t>
  </si>
  <si>
    <t>18</t>
  </si>
  <si>
    <t>6</t>
  </si>
  <si>
    <t>20</t>
  </si>
  <si>
    <t>70</t>
  </si>
  <si>
    <t>90</t>
  </si>
  <si>
    <t>60</t>
  </si>
  <si>
    <t>5</t>
  </si>
  <si>
    <t>For Combined gradations:</t>
  </si>
  <si>
    <t>16</t>
  </si>
  <si>
    <t>98</t>
  </si>
  <si>
    <t>3</t>
  </si>
  <si>
    <t>2</t>
  </si>
  <si>
    <t>ASTM C33 Coarse Aggregate</t>
  </si>
  <si>
    <t>ASTM C33 Fine Aggregate</t>
  </si>
  <si>
    <t>ITD</t>
  </si>
  <si>
    <t>%passing</t>
  </si>
  <si>
    <t>ASTM #</t>
  </si>
  <si>
    <t>1.5"-3/4"</t>
  </si>
  <si>
    <t>1.5"-No 4</t>
  </si>
  <si>
    <t>1-.5"</t>
  </si>
  <si>
    <t>1"-3/8"</t>
  </si>
  <si>
    <t>1"-no 4</t>
  </si>
  <si>
    <t>3/4" - 3/8"</t>
  </si>
  <si>
    <t>3/4" - No 4</t>
  </si>
  <si>
    <t>1/2" to No. 4</t>
  </si>
  <si>
    <t>3/8" to No 8</t>
  </si>
  <si>
    <t>3/8" to No 16</t>
  </si>
  <si>
    <t>No. 4 to No. 16</t>
  </si>
  <si>
    <t>80-100</t>
  </si>
  <si>
    <t>50-85</t>
  </si>
  <si>
    <t>25-60</t>
  </si>
  <si>
    <t>5-30</t>
  </si>
  <si>
    <t>0-10</t>
  </si>
  <si>
    <t>0-3</t>
  </si>
  <si>
    <t>0-4</t>
  </si>
  <si>
    <t>GRADATION</t>
  </si>
  <si>
    <t>Gradation</t>
  </si>
  <si>
    <t>Min</t>
  </si>
  <si>
    <t>Value</t>
  </si>
  <si>
    <t>Max</t>
  </si>
  <si>
    <t>SIEVE</t>
  </si>
  <si>
    <t>ROW</t>
  </si>
  <si>
    <t>MIN COL</t>
  </si>
  <si>
    <t>MAX COL</t>
  </si>
  <si>
    <t>MIN VAL</t>
  </si>
  <si>
    <t>max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</si>
  <si>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</si>
  <si>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</si>
  <si>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</si>
  <si>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</si>
  <si>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</si>
  <si>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</si>
  <si>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</si>
  <si>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</si>
  <si>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</si>
  <si>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</si>
  <si>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</si>
  <si>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</si>
  <si>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</si>
  <si>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</si>
  <si>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</si>
  <si>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</si>
  <si>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</si>
  <si>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</si>
  <si>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</si>
  <si>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</si>
  <si>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</si>
  <si>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</si>
  <si>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</si>
  <si>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</si>
  <si>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</si>
  <si>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Z</t>
  </si>
  <si>
    <t>ITD Spec. Min</t>
  </si>
  <si>
    <t>ITD Spec. Max</t>
  </si>
  <si>
    <t>Index</t>
  </si>
  <si>
    <t>index returns the value of a cell based on the column and row number</t>
  </si>
  <si>
    <t xml:space="preserve">match </t>
  </si>
  <si>
    <t>returns the position of a cell in a row or column</t>
  </si>
  <si>
    <t>PPC 3/8" max</t>
  </si>
  <si>
    <t>PPC 3/8" min</t>
  </si>
  <si>
    <t>PPC No. 4 max</t>
  </si>
  <si>
    <t>PPC No. 4 min</t>
  </si>
  <si>
    <t>PPC 3/8"</t>
  </si>
  <si>
    <t>PPC No. 4</t>
  </si>
  <si>
    <t>AA</t>
  </si>
  <si>
    <t>AB</t>
  </si>
  <si>
    <t>AC</t>
  </si>
  <si>
    <t>AD</t>
  </si>
  <si>
    <t>ITD 1043   (Rev. 7-23)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</si>
</sst>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1"/>
      <name val="Arial MT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/>
  </cellStyleXfs>
  <cellXfs count="230"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49" fontId="7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9" fontId="8" fillId="0" borderId="0" xfId="0" applyNumberFormat="1" applyFont="1"/>
    <xf numFmtId="49" fontId="8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6" fillId="0" borderId="0" xfId="0" applyFont="1"/>
    <xf numFmtId="2" fontId="9" fillId="0" borderId="0" xfId="0" applyNumberFormat="1" applyFont="1" applyBorder="1" applyAlignment="1" applyProtection="1">
      <alignment horizontal="center" wrapText="1"/>
      <protection locked="0"/>
    </xf>
    <xf numFmtId="10" fontId="9" fillId="0" borderId="0" xfId="0" applyNumberFormat="1" applyFont="1" applyBorder="1" applyAlignment="1">
      <alignment horizontal="right" wrapText="1"/>
    </xf>
    <xf numFmtId="49" fontId="0" fillId="0" borderId="0" xfId="0" applyNumberForma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/>
    <xf numFmtId="0" fontId="0" fillId="0" borderId="0" xfId="0"/>
    <xf numFmtId="49" fontId="8" fillId="0" borderId="0" xfId="0" applyNumberFormat="1" applyFont="1" applyProtection="1"/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>
      <alignment wrapText="1"/>
    </xf>
    <xf numFmtId="0" fontId="0" fillId="0" borderId="0" xfId="0"/>
    <xf numFmtId="0" fontId="13" fillId="0" borderId="0" xfId="1" applyFont="1" applyAlignment="1"/>
    <xf numFmtId="0" fontId="3" fillId="0" borderId="0" xfId="1"/>
    <xf numFmtId="0" fontId="13" fillId="0" borderId="0" xfId="1" applyFont="1"/>
    <xf numFmtId="0" fontId="0" fillId="0" borderId="0" xfId="1" applyFont="1"/>
    <xf numFmtId="0" fontId="3" fillId="0" borderId="25" xfId="1" applyBorder="1"/>
    <xf numFmtId="0" fontId="3" fillId="0" borderId="25" xfId="1" applyBorder="1" applyAlignment="1"/>
    <xf numFmtId="0" fontId="3" fillId="0" borderId="7" xfId="1" applyBorder="1"/>
    <xf numFmtId="0" fontId="3" fillId="0" borderId="0" xfId="1" applyBorder="1" applyAlignment="1">
      <alignment horizontal="center"/>
    </xf>
    <xf numFmtId="0" fontId="3" fillId="0" borderId="0" xfId="1" applyBorder="1"/>
    <xf numFmtId="0" fontId="3" fillId="0" borderId="12" xfId="1" applyBorder="1" applyAlignment="1"/>
    <xf numFmtId="0" fontId="0" fillId="0" borderId="12" xfId="1" applyFont="1" applyBorder="1" applyAlignment="1"/>
    <xf numFmtId="0" fontId="0" fillId="0" borderId="12" xfId="1" applyFont="1" applyBorder="1"/>
    <xf numFmtId="0" fontId="3" fillId="0" borderId="12" xfId="1" applyBorder="1"/>
    <xf numFmtId="0" fontId="0" fillId="0" borderId="12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3" fillId="0" borderId="0" xfId="1" applyFont="1" applyFill="1"/>
    <xf numFmtId="0" fontId="12" fillId="4" borderId="26" xfId="1" applyNumberFormat="1" applyFont="1" applyFill="1" applyBorder="1" applyAlignment="1"/>
    <xf numFmtId="0" fontId="12" fillId="4" borderId="27" xfId="1" applyNumberFormat="1" applyFont="1" applyFill="1" applyBorder="1" applyAlignment="1"/>
    <xf numFmtId="0" fontId="12" fillId="4" borderId="28" xfId="1" applyNumberFormat="1" applyFont="1" applyFill="1" applyBorder="1" applyAlignment="1"/>
    <xf numFmtId="0" fontId="12" fillId="4" borderId="0" xfId="1" applyNumberFormat="1" applyFont="1" applyFill="1" applyBorder="1" applyAlignment="1"/>
    <xf numFmtId="0" fontId="0" fillId="5" borderId="29" xfId="1" applyNumberFormat="1" applyFont="1" applyFill="1" applyBorder="1" applyAlignment="1"/>
    <xf numFmtId="0" fontId="0" fillId="5" borderId="1" xfId="1" applyNumberFormat="1" applyFont="1" applyFill="1" applyBorder="1" applyAlignment="1"/>
    <xf numFmtId="49" fontId="0" fillId="5" borderId="1" xfId="1" applyNumberFormat="1" applyFont="1" applyFill="1" applyBorder="1" applyAlignment="1"/>
    <xf numFmtId="0" fontId="0" fillId="0" borderId="29" xfId="1" applyNumberFormat="1" applyFont="1" applyBorder="1" applyAlignment="1"/>
    <xf numFmtId="0" fontId="0" fillId="0" borderId="1" xfId="1" applyNumberFormat="1" applyFont="1" applyBorder="1" applyAlignment="1"/>
    <xf numFmtId="49" fontId="0" fillId="0" borderId="1" xfId="1" applyNumberFormat="1" applyFont="1" applyBorder="1" applyAlignment="1"/>
    <xf numFmtId="0" fontId="0" fillId="5" borderId="30" xfId="1" applyNumberFormat="1" applyFont="1" applyFill="1" applyBorder="1" applyAlignment="1"/>
    <xf numFmtId="0" fontId="0" fillId="5" borderId="31" xfId="1" applyNumberFormat="1" applyFont="1" applyFill="1" applyBorder="1" applyAlignment="1"/>
    <xf numFmtId="0" fontId="3" fillId="0" borderId="0" xfId="1" applyBorder="1" applyAlignment="1"/>
    <xf numFmtId="49" fontId="0" fillId="5" borderId="32" xfId="1" applyNumberFormat="1" applyFont="1" applyFill="1" applyBorder="1" applyAlignment="1"/>
    <xf numFmtId="49" fontId="0" fillId="0" borderId="32" xfId="1" applyNumberFormat="1" applyFont="1" applyBorder="1" applyAlignment="1"/>
    <xf numFmtId="49" fontId="0" fillId="5" borderId="1" xfId="2" applyNumberFormat="1" applyFont="1" applyFill="1" applyBorder="1"/>
    <xf numFmtId="49" fontId="0" fillId="5" borderId="31" xfId="1" applyNumberFormat="1" applyFont="1" applyFill="1" applyBorder="1" applyAlignment="1"/>
    <xf numFmtId="49" fontId="0" fillId="5" borderId="33" xfId="1" applyNumberFormat="1" applyFont="1" applyFill="1" applyBorder="1" applyAlignment="1"/>
    <xf numFmtId="0" fontId="14" fillId="0" borderId="0" xfId="3"/>
    <xf numFmtId="0" fontId="15" fillId="0" borderId="25" xfId="3" applyFont="1" applyBorder="1" applyAlignment="1">
      <alignment wrapText="1"/>
    </xf>
    <xf numFmtId="0" fontId="14" fillId="0" borderId="25" xfId="3" applyBorder="1"/>
    <xf numFmtId="0" fontId="14" fillId="0" borderId="0" xfId="3" applyAlignment="1">
      <alignment horizontal="center"/>
    </xf>
    <xf numFmtId="0" fontId="14" fillId="0" borderId="0" xfId="3" applyFill="1" applyAlignment="1">
      <alignment horizontal="center"/>
    </xf>
    <xf numFmtId="0" fontId="3" fillId="0" borderId="6" xfId="1" applyBorder="1"/>
    <xf numFmtId="0" fontId="3" fillId="0" borderId="6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Border="1"/>
    <xf numFmtId="0" fontId="3" fillId="0" borderId="25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16" fontId="3" fillId="0" borderId="25" xfId="1" quotePrefix="1" applyNumberFormat="1" applyFont="1" applyBorder="1"/>
    <xf numFmtId="16" fontId="3" fillId="0" borderId="25" xfId="1" quotePrefix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5" xfId="1" quotePrefix="1" applyFont="1" applyBorder="1" applyAlignment="1">
      <alignment horizontal="center"/>
    </xf>
    <xf numFmtId="0" fontId="3" fillId="0" borderId="9" xfId="1" quotePrefix="1" applyFont="1" applyBorder="1" applyAlignment="1">
      <alignment horizontal="center"/>
    </xf>
    <xf numFmtId="0" fontId="0" fillId="0" borderId="0" xfId="1" applyNumberFormat="1" applyFont="1"/>
    <xf numFmtId="0" fontId="3" fillId="0" borderId="0" xfId="1" applyNumberFormat="1"/>
    <xf numFmtId="43" fontId="3" fillId="0" borderId="0" xfId="2"/>
    <xf numFmtId="0" fontId="0" fillId="5" borderId="25" xfId="1" applyNumberFormat="1" applyFont="1" applyFill="1" applyBorder="1" applyAlignment="1"/>
    <xf numFmtId="0" fontId="0" fillId="0" borderId="25" xfId="1" applyNumberFormat="1" applyFont="1" applyBorder="1" applyAlignment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0" borderId="0" xfId="1" applyFont="1" applyAlignment="1">
      <alignment wrapText="1"/>
    </xf>
    <xf numFmtId="49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9" fontId="8" fillId="0" borderId="8" xfId="0" applyNumberFormat="1" applyFont="1" applyBorder="1" applyAlignment="1">
      <alignment horizontal="center"/>
    </xf>
    <xf numFmtId="9" fontId="8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10" fontId="9" fillId="0" borderId="18" xfId="0" applyNumberFormat="1" applyFont="1" applyBorder="1" applyAlignment="1">
      <alignment horizontal="center" wrapText="1"/>
    </xf>
    <xf numFmtId="10" fontId="9" fillId="0" borderId="2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164" fontId="9" fillId="0" borderId="19" xfId="0" applyNumberFormat="1" applyFont="1" applyBorder="1" applyAlignment="1">
      <alignment horizontal="center" wrapText="1"/>
    </xf>
    <xf numFmtId="164" fontId="9" fillId="0" borderId="20" xfId="0" applyNumberFormat="1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 wrapText="1"/>
    </xf>
    <xf numFmtId="164" fontId="9" fillId="0" borderId="23" xfId="0" applyNumberFormat="1" applyFont="1" applyBorder="1" applyAlignment="1">
      <alignment horizontal="center" wrapText="1"/>
    </xf>
    <xf numFmtId="164" fontId="9" fillId="0" borderId="24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49" fontId="11" fillId="0" borderId="0" xfId="0" applyNumberFormat="1" applyFont="1" applyBorder="1" applyAlignment="1">
      <alignment horizontal="right"/>
    </xf>
    <xf numFmtId="49" fontId="11" fillId="0" borderId="17" xfId="0" applyNumberFormat="1" applyFont="1" applyBorder="1" applyAlignment="1">
      <alignment horizontal="right"/>
    </xf>
    <xf numFmtId="10" fontId="8" fillId="0" borderId="7" xfId="0" applyNumberFormat="1" applyFont="1" applyBorder="1"/>
    <xf numFmtId="10" fontId="8" fillId="0" borderId="8" xfId="0" applyNumberFormat="1" applyFont="1" applyBorder="1"/>
    <xf numFmtId="10" fontId="8" fillId="0" borderId="9" xfId="0" applyNumberFormat="1" applyFont="1" applyBorder="1"/>
    <xf numFmtId="9" fontId="8" fillId="0" borderId="7" xfId="0" applyNumberFormat="1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8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2" fontId="9" fillId="3" borderId="7" xfId="0" applyNumberFormat="1" applyFont="1" applyFill="1" applyBorder="1" applyAlignment="1" applyProtection="1">
      <alignment horizontal="center" wrapText="1"/>
      <protection locked="0"/>
    </xf>
    <xf numFmtId="2" fontId="9" fillId="3" borderId="8" xfId="0" applyNumberFormat="1" applyFont="1" applyFill="1" applyBorder="1" applyAlignment="1" applyProtection="1">
      <alignment horizontal="center" wrapText="1"/>
      <protection locked="0"/>
    </xf>
    <xf numFmtId="2" fontId="9" fillId="3" borderId="9" xfId="0" applyNumberFormat="1" applyFont="1" applyFill="1" applyBorder="1" applyAlignment="1" applyProtection="1">
      <alignment horizontal="center" wrapText="1"/>
      <protection locked="0"/>
    </xf>
    <xf numFmtId="9" fontId="9" fillId="0" borderId="10" xfId="0" applyNumberFormat="1" applyFont="1" applyBorder="1" applyAlignment="1">
      <alignment horizontal="right" wrapText="1"/>
    </xf>
    <xf numFmtId="9" fontId="9" fillId="0" borderId="8" xfId="0" applyNumberFormat="1" applyFont="1" applyBorder="1" applyAlignment="1">
      <alignment horizontal="right" wrapText="1"/>
    </xf>
    <xf numFmtId="9" fontId="9" fillId="0" borderId="9" xfId="0" applyNumberFormat="1" applyFont="1" applyBorder="1" applyAlignment="1">
      <alignment horizontal="right" wrapText="1"/>
    </xf>
    <xf numFmtId="2" fontId="9" fillId="0" borderId="14" xfId="0" applyNumberFormat="1" applyFont="1" applyBorder="1" applyAlignment="1" applyProtection="1">
      <alignment horizontal="center" vertical="center" wrapText="1"/>
    </xf>
    <xf numFmtId="2" fontId="9" fillId="0" borderId="15" xfId="0" applyNumberFormat="1" applyFont="1" applyBorder="1" applyAlignment="1" applyProtection="1">
      <alignment horizontal="center" vertical="center" wrapText="1"/>
    </xf>
    <xf numFmtId="2" fontId="9" fillId="0" borderId="16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right" wrapText="1"/>
    </xf>
    <xf numFmtId="10" fontId="9" fillId="0" borderId="8" xfId="0" applyNumberFormat="1" applyFont="1" applyBorder="1" applyAlignment="1">
      <alignment horizontal="right" wrapText="1"/>
    </xf>
    <xf numFmtId="10" fontId="9" fillId="0" borderId="9" xfId="0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 applyProtection="1">
      <alignment horizontal="center" wrapText="1"/>
      <protection locked="0"/>
    </xf>
    <xf numFmtId="2" fontId="9" fillId="3" borderId="2" xfId="0" applyNumberFormat="1" applyFont="1" applyFill="1" applyBorder="1" applyAlignment="1" applyProtection="1">
      <alignment horizontal="center" wrapText="1"/>
      <protection locked="0"/>
    </xf>
    <xf numFmtId="2" fontId="9" fillId="3" borderId="3" xfId="0" applyNumberFormat="1" applyFont="1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4" fillId="3" borderId="4" xfId="0" applyNumberFormat="1" applyFont="1" applyFill="1" applyBorder="1" applyAlignment="1" applyProtection="1">
      <alignment horizontal="left"/>
      <protection locked="0"/>
    </xf>
    <xf numFmtId="49" fontId="4" fillId="3" borderId="5" xfId="0" applyNumberFormat="1" applyFont="1" applyFill="1" applyBorder="1" applyAlignment="1" applyProtection="1">
      <alignment horizontal="left"/>
      <protection locked="0"/>
    </xf>
    <xf numFmtId="49" fontId="4" fillId="3" borderId="6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6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/>
    <xf numFmtId="9" fontId="8" fillId="0" borderId="8" xfId="0" applyNumberFormat="1" applyFont="1" applyBorder="1"/>
    <xf numFmtId="9" fontId="8" fillId="0" borderId="9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4" fontId="8" fillId="0" borderId="7" xfId="0" applyNumberFormat="1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0" fontId="14" fillId="0" borderId="25" xfId="3" applyBorder="1" applyAlignment="1">
      <alignment horizontal="center"/>
    </xf>
    <xf numFmtId="0" fontId="3" fillId="0" borderId="12" xfId="1" applyBorder="1" applyAlignment="1">
      <alignment horizontal="center"/>
    </xf>
    <xf numFmtId="0" fontId="3" fillId="0" borderId="0" xfId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53008</xdr:colOff>
      <xdr:row>0</xdr:row>
      <xdr:rowOff>13251</xdr:rowOff>
    </xdr:from>
    <xdr:to>
      <xdr:col>4</xdr:col>
      <xdr:colOff>55450</xdr:colOff>
      <xdr:row>2</xdr:row>
      <xdr:rowOff>56546</xdr:rowOff>
    </xdr:to>
    <xdr:pic>
      <xdr:nvPicPr>
        <xdr:cNvPr id="2" name="Picture 1" descr="ITD Logo B&amp;W Offici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53" y="13251"/>
          <a:ext cx="365258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48795</xdr:colOff>
      <xdr:row>33</xdr:row>
      <xdr:rowOff>66676</xdr:rowOff>
    </xdr:from>
    <xdr:to>
      <xdr:col>37</xdr:col>
      <xdr:colOff>286737</xdr:colOff>
      <xdr:row>41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32395" y="6038851"/>
          <a:ext cx="4495617" cy="1510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78"/>
  <sheetViews>
    <sheetView tabSelected="1" topLeftCell="A16" workbookViewId="0">
      <selection activeCell="H32" sqref="H32:L32"/>
    </sheetView>
  </sheetViews>
  <sheetFormatPr defaultRowHeight="13.2"/>
  <cols>
    <col min="1" max="1" width="0.88671875" customWidth="1"/>
    <col min="2" max="5" width="1.6640625" customWidth="1"/>
    <col min="6" max="6" width="2.44140625" customWidth="1"/>
    <col min="7" max="7" width="2.33203125" style="2" customWidth="1"/>
    <col min="8" max="8" width="1.5546875" customWidth="1"/>
    <col min="9" max="11" width="1.6640625" customWidth="1"/>
    <col min="12" max="12" width="2.109375" customWidth="1"/>
    <col min="13" max="62" width="1.6640625" customWidth="1"/>
    <col min="63" max="70" width="1.88671875" customWidth="1"/>
  </cols>
  <sheetData>
    <row r="1" spans="1:62" ht="13.95" customHeight="1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96" t="s">
        <v>19</v>
      </c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3" t="s">
        <v>208</v>
      </c>
      <c r="BB1" s="194"/>
      <c r="BC1" s="194"/>
      <c r="BD1" s="194"/>
      <c r="BE1" s="194"/>
      <c r="BF1" s="194"/>
      <c r="BG1" s="194"/>
      <c r="BH1" s="194"/>
      <c r="BI1" s="194"/>
      <c r="BJ1" s="194"/>
    </row>
    <row r="2" spans="1:62" ht="11.4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5" t="s">
        <v>41</v>
      </c>
      <c r="BB2" s="195"/>
      <c r="BC2" s="195"/>
      <c r="BD2" s="195"/>
      <c r="BE2" s="195"/>
      <c r="BF2" s="195"/>
      <c r="BG2" s="195"/>
      <c r="BH2" s="195"/>
      <c r="BI2" s="195"/>
      <c r="BJ2" s="195"/>
    </row>
    <row r="3" spans="1:62" ht="7.2" customHeight="1"/>
    <row r="4" spans="1:62" s="1" customFormat="1" ht="11.25" customHeight="1">
      <c r="B4" s="163" t="s">
        <v>17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5"/>
      <c r="AF4" s="163" t="s">
        <v>0</v>
      </c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5"/>
    </row>
    <row r="5" spans="1:62" ht="17.399999999999999" customHeight="1"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6"/>
      <c r="AF5" s="178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7" t="s">
        <v>18</v>
      </c>
      <c r="AT5" s="177"/>
      <c r="AU5" s="177"/>
      <c r="AV5" s="177"/>
      <c r="AW5" s="177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3"/>
    </row>
    <row r="6" spans="1:62" s="1" customFormat="1" ht="11.25" customHeight="1">
      <c r="B6" s="163" t="s">
        <v>1</v>
      </c>
      <c r="C6" s="164"/>
      <c r="D6" s="164"/>
      <c r="E6" s="164"/>
      <c r="F6" s="164"/>
      <c r="G6" s="164"/>
      <c r="H6" s="165"/>
      <c r="I6" s="163" t="s">
        <v>2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5"/>
      <c r="AD6" s="163" t="s">
        <v>4</v>
      </c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5"/>
      <c r="BG6" s="163" t="s">
        <v>3</v>
      </c>
      <c r="BH6" s="164"/>
      <c r="BI6" s="164"/>
      <c r="BJ6" s="165"/>
    </row>
    <row r="7" spans="1:62" ht="17.399999999999999" customHeight="1">
      <c r="B7" s="160"/>
      <c r="C7" s="161"/>
      <c r="D7" s="161"/>
      <c r="E7" s="161"/>
      <c r="F7" s="161"/>
      <c r="G7" s="161"/>
      <c r="H7" s="162"/>
      <c r="I7" s="160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2"/>
      <c r="AD7" s="160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2"/>
      <c r="BG7" s="160"/>
      <c r="BH7" s="161"/>
      <c r="BI7" s="161"/>
      <c r="BJ7" s="162"/>
    </row>
    <row r="8" spans="1:62" s="1" customFormat="1" ht="11.25" customHeight="1">
      <c r="B8" s="163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5"/>
      <c r="U8" s="163" t="s">
        <v>6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5"/>
      <c r="AM8" s="163" t="s">
        <v>12</v>
      </c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5"/>
    </row>
    <row r="9" spans="1:62" ht="17.399999999999999" customHeight="1"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2"/>
      <c r="AM9" s="160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2"/>
    </row>
    <row r="10" spans="1:62" s="1" customFormat="1" ht="11.25" customHeight="1">
      <c r="B10" s="163" t="s">
        <v>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5"/>
      <c r="U10" s="163" t="s">
        <v>8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5"/>
      <c r="AM10" s="163" t="s">
        <v>9</v>
      </c>
      <c r="AN10" s="164"/>
      <c r="AO10" s="164"/>
      <c r="AP10" s="164"/>
      <c r="AQ10" s="164"/>
      <c r="AR10" s="164"/>
      <c r="AS10" s="164"/>
      <c r="AT10" s="165"/>
      <c r="AU10" s="163" t="s">
        <v>10</v>
      </c>
      <c r="AV10" s="164"/>
      <c r="AW10" s="164"/>
      <c r="AX10" s="164"/>
      <c r="AY10" s="164"/>
      <c r="AZ10" s="164"/>
      <c r="BA10" s="164"/>
      <c r="BB10" s="165"/>
      <c r="BC10" s="163" t="s">
        <v>11</v>
      </c>
      <c r="BD10" s="164"/>
      <c r="BE10" s="164"/>
      <c r="BF10" s="164"/>
      <c r="BG10" s="164"/>
      <c r="BH10" s="164"/>
      <c r="BI10" s="164"/>
      <c r="BJ10" s="165"/>
    </row>
    <row r="11" spans="1:62" ht="17.399999999999999" customHeight="1"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8"/>
      <c r="U11" s="166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8"/>
      <c r="AM11" s="160"/>
      <c r="AN11" s="161"/>
      <c r="AO11" s="161"/>
      <c r="AP11" s="161"/>
      <c r="AQ11" s="161"/>
      <c r="AR11" s="161"/>
      <c r="AS11" s="161"/>
      <c r="AT11" s="162"/>
      <c r="AU11" s="160"/>
      <c r="AV11" s="161"/>
      <c r="AW11" s="161"/>
      <c r="AX11" s="161"/>
      <c r="AY11" s="161"/>
      <c r="AZ11" s="161"/>
      <c r="BA11" s="161"/>
      <c r="BB11" s="162"/>
      <c r="BC11" s="160"/>
      <c r="BD11" s="161"/>
      <c r="BE11" s="161"/>
      <c r="BF11" s="161"/>
      <c r="BG11" s="161"/>
      <c r="BH11" s="161"/>
      <c r="BI11" s="161"/>
      <c r="BJ11" s="162"/>
    </row>
    <row r="12" spans="1:62" s="2" customFormat="1" ht="7.2" customHeigh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>
      <c r="B13" s="209" t="s">
        <v>50</v>
      </c>
      <c r="C13" s="210"/>
      <c r="D13" s="210"/>
      <c r="E13" s="210"/>
      <c r="F13" s="211"/>
      <c r="H13" s="221" t="s">
        <v>20</v>
      </c>
      <c r="I13" s="221"/>
      <c r="J13" s="221"/>
      <c r="K13" s="221"/>
      <c r="L13" s="221"/>
      <c r="M13" s="221"/>
      <c r="N13" s="221"/>
      <c r="O13" s="221"/>
      <c r="P13" s="221"/>
      <c r="Q13" s="3"/>
      <c r="S13" s="181" t="s">
        <v>21</v>
      </c>
      <c r="T13" s="181"/>
      <c r="U13" s="181"/>
      <c r="V13" s="181"/>
      <c r="W13" s="181"/>
      <c r="X13" s="181"/>
      <c r="Y13" s="181"/>
      <c r="Z13" s="181"/>
      <c r="AA13" s="181"/>
      <c r="AB13" s="3"/>
      <c r="AD13" s="180" t="s">
        <v>22</v>
      </c>
      <c r="AE13" s="181"/>
      <c r="AF13" s="181"/>
      <c r="AG13" s="181"/>
      <c r="AH13" s="181"/>
      <c r="AI13" s="181"/>
      <c r="AJ13" s="181"/>
      <c r="AK13" s="181"/>
      <c r="AL13" s="181"/>
      <c r="AM13" s="3"/>
      <c r="AN13" s="3"/>
      <c r="AO13" s="180" t="s">
        <v>23</v>
      </c>
      <c r="AP13" s="181"/>
      <c r="AQ13" s="181"/>
      <c r="AR13" s="181"/>
      <c r="AS13" s="181"/>
      <c r="AT13" s="181"/>
      <c r="AU13" s="181"/>
      <c r="AV13" s="181"/>
      <c r="AW13" s="181"/>
      <c r="AX13" s="3"/>
      <c r="AY13" s="3"/>
      <c r="AZ13" s="180" t="s">
        <v>24</v>
      </c>
      <c r="BA13" s="181"/>
      <c r="BB13" s="181"/>
      <c r="BC13" s="181"/>
      <c r="BD13" s="181"/>
      <c r="BE13" s="181"/>
      <c r="BF13" s="181"/>
      <c r="BG13" s="181"/>
      <c r="BH13" s="181"/>
    </row>
    <row r="14" spans="1:62">
      <c r="B14" s="183" t="s">
        <v>52</v>
      </c>
      <c r="C14" s="184"/>
      <c r="D14" s="184"/>
      <c r="E14" s="184"/>
      <c r="F14" s="185"/>
      <c r="G14" s="4"/>
      <c r="H14" s="182"/>
      <c r="I14" s="182"/>
      <c r="J14" s="182"/>
      <c r="K14" s="182"/>
      <c r="L14" s="182"/>
      <c r="M14" s="182"/>
      <c r="N14" s="182"/>
      <c r="O14" s="182"/>
      <c r="P14" s="182"/>
      <c r="Q14" s="3"/>
      <c r="S14" s="182"/>
      <c r="T14" s="182"/>
      <c r="U14" s="182"/>
      <c r="V14" s="182"/>
      <c r="W14" s="182"/>
      <c r="X14" s="182"/>
      <c r="Y14" s="182"/>
      <c r="Z14" s="182"/>
      <c r="AA14" s="182"/>
      <c r="AB14" s="3"/>
      <c r="AD14" s="182"/>
      <c r="AE14" s="182"/>
      <c r="AF14" s="182"/>
      <c r="AG14" s="182"/>
      <c r="AH14" s="182"/>
      <c r="AI14" s="182"/>
      <c r="AJ14" s="182"/>
      <c r="AK14" s="182"/>
      <c r="AL14" s="182"/>
      <c r="AM14" s="3"/>
      <c r="AN14" s="3"/>
      <c r="AO14" s="182"/>
      <c r="AP14" s="182"/>
      <c r="AQ14" s="182"/>
      <c r="AR14" s="182"/>
      <c r="AS14" s="182"/>
      <c r="AT14" s="182"/>
      <c r="AU14" s="182"/>
      <c r="AV14" s="182"/>
      <c r="AW14" s="182"/>
      <c r="AX14" s="2"/>
      <c r="AY14" s="2"/>
      <c r="AZ14" s="182"/>
      <c r="BA14" s="182"/>
      <c r="BB14" s="182"/>
      <c r="BC14" s="182"/>
      <c r="BD14" s="182"/>
      <c r="BE14" s="182"/>
      <c r="BF14" s="182"/>
      <c r="BG14" s="182"/>
      <c r="BH14" s="182"/>
    </row>
    <row r="15" spans="1:62" ht="17.399999999999999" customHeight="1">
      <c r="B15" s="186" t="s">
        <v>51</v>
      </c>
      <c r="C15" s="187"/>
      <c r="D15" s="187"/>
      <c r="E15" s="187"/>
      <c r="F15" s="188"/>
      <c r="G15" s="34"/>
      <c r="H15" s="182"/>
      <c r="I15" s="182"/>
      <c r="J15" s="182"/>
      <c r="K15" s="182"/>
      <c r="L15" s="182"/>
      <c r="M15" s="182"/>
      <c r="N15" s="182"/>
      <c r="O15" s="182"/>
      <c r="P15" s="182"/>
      <c r="Q15" s="33"/>
      <c r="R15" s="32"/>
      <c r="S15" s="182"/>
      <c r="T15" s="182"/>
      <c r="U15" s="182"/>
      <c r="V15" s="182"/>
      <c r="W15" s="182"/>
      <c r="X15" s="182"/>
      <c r="Y15" s="182"/>
      <c r="Z15" s="182"/>
      <c r="AA15" s="182"/>
      <c r="AB15" s="33"/>
      <c r="AC15" s="32"/>
      <c r="AD15" s="182"/>
      <c r="AE15" s="182"/>
      <c r="AF15" s="182"/>
      <c r="AG15" s="182"/>
      <c r="AH15" s="182"/>
      <c r="AI15" s="182"/>
      <c r="AJ15" s="182"/>
      <c r="AK15" s="182"/>
      <c r="AL15" s="182"/>
      <c r="AM15" s="33"/>
      <c r="AN15" s="33"/>
      <c r="AO15" s="182"/>
      <c r="AP15" s="182"/>
      <c r="AQ15" s="182"/>
      <c r="AR15" s="182"/>
      <c r="AS15" s="182"/>
      <c r="AT15" s="182"/>
      <c r="AU15" s="182"/>
      <c r="AV15" s="182"/>
      <c r="AW15" s="182"/>
      <c r="AX15" s="32"/>
      <c r="AY15" s="32"/>
      <c r="AZ15" s="182"/>
      <c r="BA15" s="182"/>
      <c r="BB15" s="182"/>
      <c r="BC15" s="182"/>
      <c r="BD15" s="182"/>
      <c r="BE15" s="182"/>
      <c r="BF15" s="182"/>
      <c r="BG15" s="182"/>
      <c r="BH15" s="182"/>
    </row>
    <row r="16" spans="1:62" ht="23.4" customHeight="1">
      <c r="A16" s="5"/>
      <c r="B16" s="123" t="s">
        <v>25</v>
      </c>
      <c r="C16" s="124"/>
      <c r="D16" s="124"/>
      <c r="E16" s="124"/>
      <c r="F16" s="125"/>
      <c r="G16" s="6"/>
      <c r="H16" s="169" t="s">
        <v>26</v>
      </c>
      <c r="I16" s="170"/>
      <c r="J16" s="170"/>
      <c r="K16" s="170"/>
      <c r="L16" s="171"/>
      <c r="M16" s="170" t="s">
        <v>27</v>
      </c>
      <c r="N16" s="170"/>
      <c r="O16" s="170"/>
      <c r="P16" s="171"/>
      <c r="S16" s="169" t="s">
        <v>26</v>
      </c>
      <c r="T16" s="170"/>
      <c r="U16" s="170"/>
      <c r="V16" s="170"/>
      <c r="W16" s="171"/>
      <c r="X16" s="170" t="s">
        <v>27</v>
      </c>
      <c r="Y16" s="170"/>
      <c r="Z16" s="170"/>
      <c r="AA16" s="171"/>
      <c r="AB16" s="7"/>
      <c r="AD16" s="169" t="s">
        <v>26</v>
      </c>
      <c r="AE16" s="170"/>
      <c r="AF16" s="170"/>
      <c r="AG16" s="170"/>
      <c r="AH16" s="171"/>
      <c r="AI16" s="170" t="s">
        <v>27</v>
      </c>
      <c r="AJ16" s="170"/>
      <c r="AK16" s="170"/>
      <c r="AL16" s="171"/>
      <c r="AM16" s="7"/>
      <c r="AN16" s="7"/>
      <c r="AO16" s="169" t="s">
        <v>26</v>
      </c>
      <c r="AP16" s="170"/>
      <c r="AQ16" s="170"/>
      <c r="AR16" s="170"/>
      <c r="AS16" s="171"/>
      <c r="AT16" s="170" t="s">
        <v>27</v>
      </c>
      <c r="AU16" s="170"/>
      <c r="AV16" s="170"/>
      <c r="AW16" s="171"/>
      <c r="AX16" s="7"/>
      <c r="AY16" s="7"/>
      <c r="AZ16" s="169" t="s">
        <v>26</v>
      </c>
      <c r="BA16" s="170"/>
      <c r="BB16" s="170"/>
      <c r="BC16" s="170"/>
      <c r="BD16" s="171"/>
      <c r="BE16" s="170" t="s">
        <v>27</v>
      </c>
      <c r="BF16" s="170"/>
      <c r="BG16" s="170"/>
      <c r="BH16" s="171"/>
    </row>
    <row r="17" spans="1:60" s="8" customFormat="1">
      <c r="A17" s="14"/>
      <c r="B17" s="109" t="s">
        <v>39</v>
      </c>
      <c r="C17" s="110"/>
      <c r="D17" s="110"/>
      <c r="E17" s="110"/>
      <c r="F17" s="111"/>
      <c r="G17" s="15"/>
      <c r="H17" s="142"/>
      <c r="I17" s="143"/>
      <c r="J17" s="143"/>
      <c r="K17" s="143"/>
      <c r="L17" s="144"/>
      <c r="M17" s="146">
        <f>IF(H14&gt;0.1,H17/H14,0)</f>
        <v>0</v>
      </c>
      <c r="N17" s="146"/>
      <c r="O17" s="146"/>
      <c r="P17" s="147"/>
      <c r="S17" s="142"/>
      <c r="T17" s="143"/>
      <c r="U17" s="143"/>
      <c r="V17" s="143"/>
      <c r="W17" s="144"/>
      <c r="X17" s="146">
        <f>IF(S14&gt;0.1,S17/S14,0)</f>
        <v>0</v>
      </c>
      <c r="Y17" s="146"/>
      <c r="Z17" s="146"/>
      <c r="AA17" s="147"/>
      <c r="AB17" s="16"/>
      <c r="AD17" s="142"/>
      <c r="AE17" s="143"/>
      <c r="AF17" s="143"/>
      <c r="AG17" s="143"/>
      <c r="AH17" s="144"/>
      <c r="AI17" s="146">
        <f>IF(AD14&gt;0.1,AD17/AD14,0)</f>
        <v>0</v>
      </c>
      <c r="AJ17" s="146"/>
      <c r="AK17" s="146"/>
      <c r="AL17" s="147"/>
      <c r="AM17" s="16"/>
      <c r="AN17" s="16"/>
      <c r="AO17" s="142"/>
      <c r="AP17" s="143"/>
      <c r="AQ17" s="143"/>
      <c r="AR17" s="143"/>
      <c r="AS17" s="144"/>
      <c r="AT17" s="146">
        <f>IF(AO14&gt;0.1,AO17/AO14,0)</f>
        <v>0</v>
      </c>
      <c r="AU17" s="146"/>
      <c r="AV17" s="146"/>
      <c r="AW17" s="147"/>
      <c r="AX17" s="16"/>
      <c r="AY17" s="16"/>
      <c r="AZ17" s="142"/>
      <c r="BA17" s="143"/>
      <c r="BB17" s="143"/>
      <c r="BC17" s="143"/>
      <c r="BD17" s="144"/>
      <c r="BE17" s="146">
        <f>IF(AZ14&gt;0.1,AZ17/AZ14,0)</f>
        <v>0</v>
      </c>
      <c r="BF17" s="146"/>
      <c r="BG17" s="146"/>
      <c r="BH17" s="147"/>
    </row>
    <row r="18" spans="1:60" s="8" customFormat="1">
      <c r="A18" s="14"/>
      <c r="B18" s="109">
        <v>2</v>
      </c>
      <c r="C18" s="110"/>
      <c r="D18" s="110"/>
      <c r="E18" s="110"/>
      <c r="F18" s="111"/>
      <c r="G18" s="15"/>
      <c r="H18" s="142"/>
      <c r="I18" s="143"/>
      <c r="J18" s="143"/>
      <c r="K18" s="143"/>
      <c r="L18" s="144"/>
      <c r="M18" s="145">
        <f>IF(H14&gt;0.1,H18/H14,0)</f>
        <v>0</v>
      </c>
      <c r="N18" s="146"/>
      <c r="O18" s="146"/>
      <c r="P18" s="147"/>
      <c r="S18" s="142"/>
      <c r="T18" s="143"/>
      <c r="U18" s="143"/>
      <c r="V18" s="143"/>
      <c r="W18" s="144"/>
      <c r="X18" s="145">
        <f>IF(S14&gt;0.1,S18/S14,0)</f>
        <v>0</v>
      </c>
      <c r="Y18" s="146"/>
      <c r="Z18" s="146"/>
      <c r="AA18" s="147"/>
      <c r="AB18" s="16"/>
      <c r="AD18" s="142"/>
      <c r="AE18" s="143"/>
      <c r="AF18" s="143"/>
      <c r="AG18" s="143"/>
      <c r="AH18" s="144"/>
      <c r="AI18" s="145">
        <f>IF(AD14&gt;0.1,AD18/AD14,0)</f>
        <v>0</v>
      </c>
      <c r="AJ18" s="146"/>
      <c r="AK18" s="146"/>
      <c r="AL18" s="147"/>
      <c r="AM18" s="16"/>
      <c r="AN18" s="16"/>
      <c r="AO18" s="142"/>
      <c r="AP18" s="143"/>
      <c r="AQ18" s="143"/>
      <c r="AR18" s="143"/>
      <c r="AS18" s="144"/>
      <c r="AT18" s="145">
        <f>IF(AO14&gt;0.1,AO18/AO14,0)</f>
        <v>0</v>
      </c>
      <c r="AU18" s="146"/>
      <c r="AV18" s="146"/>
      <c r="AW18" s="147"/>
      <c r="AX18" s="16"/>
      <c r="AY18" s="16"/>
      <c r="AZ18" s="142"/>
      <c r="BA18" s="143"/>
      <c r="BB18" s="143"/>
      <c r="BC18" s="143"/>
      <c r="BD18" s="144"/>
      <c r="BE18" s="145">
        <f>IF(AZ14&gt;0.1,AZ18/AZ14,0)</f>
        <v>0</v>
      </c>
      <c r="BF18" s="146"/>
      <c r="BG18" s="146"/>
      <c r="BH18" s="147"/>
    </row>
    <row r="19" spans="1:60" s="8" customFormat="1">
      <c r="A19" s="14"/>
      <c r="B19" s="109" t="s">
        <v>40</v>
      </c>
      <c r="C19" s="110"/>
      <c r="D19" s="110"/>
      <c r="E19" s="110"/>
      <c r="F19" s="111"/>
      <c r="G19" s="15"/>
      <c r="H19" s="142"/>
      <c r="I19" s="143"/>
      <c r="J19" s="143"/>
      <c r="K19" s="143"/>
      <c r="L19" s="144"/>
      <c r="M19" s="145">
        <f>IF(H14&gt;0.1,H19/H14,0)</f>
        <v>0</v>
      </c>
      <c r="N19" s="146"/>
      <c r="O19" s="146"/>
      <c r="P19" s="147"/>
      <c r="S19" s="142"/>
      <c r="T19" s="143"/>
      <c r="U19" s="143"/>
      <c r="V19" s="143"/>
      <c r="W19" s="144"/>
      <c r="X19" s="145">
        <f>IF(S14&gt;0.1,S19/S14,0)</f>
        <v>0</v>
      </c>
      <c r="Y19" s="146"/>
      <c r="Z19" s="146"/>
      <c r="AA19" s="147"/>
      <c r="AB19" s="16"/>
      <c r="AD19" s="142"/>
      <c r="AE19" s="143"/>
      <c r="AF19" s="143"/>
      <c r="AG19" s="143"/>
      <c r="AH19" s="144"/>
      <c r="AI19" s="145">
        <f>IF(AD14&gt;0.1,AD19/AD14,0)</f>
        <v>0</v>
      </c>
      <c r="AJ19" s="146"/>
      <c r="AK19" s="146"/>
      <c r="AL19" s="147"/>
      <c r="AM19" s="16"/>
      <c r="AN19" s="16"/>
      <c r="AO19" s="142"/>
      <c r="AP19" s="143"/>
      <c r="AQ19" s="143"/>
      <c r="AR19" s="143"/>
      <c r="AS19" s="144"/>
      <c r="AT19" s="145">
        <f>IF(AO14&gt;0.1,AO19/AO14,0)</f>
        <v>0</v>
      </c>
      <c r="AU19" s="146"/>
      <c r="AV19" s="146"/>
      <c r="AW19" s="147"/>
      <c r="AX19" s="16"/>
      <c r="AY19" s="16"/>
      <c r="AZ19" s="142"/>
      <c r="BA19" s="143"/>
      <c r="BB19" s="143"/>
      <c r="BC19" s="143"/>
      <c r="BD19" s="144"/>
      <c r="BE19" s="145">
        <f>IF(AZ14&gt;0.1,AZ19/AZ14,0)</f>
        <v>0</v>
      </c>
      <c r="BF19" s="146"/>
      <c r="BG19" s="146"/>
      <c r="BH19" s="147"/>
    </row>
    <row r="20" spans="1:60" s="8" customFormat="1">
      <c r="A20" s="14"/>
      <c r="B20" s="109">
        <v>1</v>
      </c>
      <c r="C20" s="110"/>
      <c r="D20" s="110"/>
      <c r="E20" s="110"/>
      <c r="F20" s="111"/>
      <c r="G20" s="15"/>
      <c r="H20" s="142"/>
      <c r="I20" s="143"/>
      <c r="J20" s="143"/>
      <c r="K20" s="143"/>
      <c r="L20" s="144"/>
      <c r="M20" s="145">
        <f>IF(H14&gt;0.1,H20/H14,0)</f>
        <v>0</v>
      </c>
      <c r="N20" s="146"/>
      <c r="O20" s="146"/>
      <c r="P20" s="147"/>
      <c r="S20" s="142"/>
      <c r="T20" s="143"/>
      <c r="U20" s="143"/>
      <c r="V20" s="143"/>
      <c r="W20" s="144"/>
      <c r="X20" s="145">
        <f>IF(S14&gt;0.1,S20/S14,0)</f>
        <v>0</v>
      </c>
      <c r="Y20" s="146"/>
      <c r="Z20" s="146"/>
      <c r="AA20" s="147"/>
      <c r="AB20" s="16"/>
      <c r="AD20" s="142"/>
      <c r="AE20" s="143"/>
      <c r="AF20" s="143"/>
      <c r="AG20" s="143"/>
      <c r="AH20" s="144"/>
      <c r="AI20" s="145">
        <f>IF(AD14&gt;0.1,AD20/AD14,0)</f>
        <v>0</v>
      </c>
      <c r="AJ20" s="146"/>
      <c r="AK20" s="146"/>
      <c r="AL20" s="147"/>
      <c r="AM20" s="16"/>
      <c r="AN20" s="16"/>
      <c r="AO20" s="142"/>
      <c r="AP20" s="143"/>
      <c r="AQ20" s="143"/>
      <c r="AR20" s="143"/>
      <c r="AS20" s="144"/>
      <c r="AT20" s="145">
        <f>IF(AO14&gt;0.1,AO20/AO14,0)</f>
        <v>0</v>
      </c>
      <c r="AU20" s="146"/>
      <c r="AV20" s="146"/>
      <c r="AW20" s="147"/>
      <c r="AX20" s="16"/>
      <c r="AY20" s="16"/>
      <c r="AZ20" s="142"/>
      <c r="BA20" s="143"/>
      <c r="BB20" s="143"/>
      <c r="BC20" s="143"/>
      <c r="BD20" s="144"/>
      <c r="BE20" s="145">
        <f>IF(AZ14&gt;0.1,AZ20/AZ14,0)</f>
        <v>0</v>
      </c>
      <c r="BF20" s="146"/>
      <c r="BG20" s="146"/>
      <c r="BH20" s="147"/>
    </row>
    <row r="21" spans="1:60" s="8" customFormat="1">
      <c r="A21" s="14"/>
      <c r="B21" s="109" t="s">
        <v>28</v>
      </c>
      <c r="C21" s="110"/>
      <c r="D21" s="110"/>
      <c r="E21" s="110"/>
      <c r="F21" s="111"/>
      <c r="G21" s="15"/>
      <c r="H21" s="142"/>
      <c r="I21" s="143"/>
      <c r="J21" s="143"/>
      <c r="K21" s="143"/>
      <c r="L21" s="144"/>
      <c r="M21" s="145">
        <f>IF(H14&gt;0.1,H21/H14,0)</f>
        <v>0</v>
      </c>
      <c r="N21" s="146"/>
      <c r="O21" s="146"/>
      <c r="P21" s="147"/>
      <c r="S21" s="142"/>
      <c r="T21" s="143"/>
      <c r="U21" s="143"/>
      <c r="V21" s="143"/>
      <c r="W21" s="144"/>
      <c r="X21" s="145">
        <f>IF(S14&gt;0.1,S21/S14,0)</f>
        <v>0</v>
      </c>
      <c r="Y21" s="146"/>
      <c r="Z21" s="146"/>
      <c r="AA21" s="147"/>
      <c r="AB21" s="16"/>
      <c r="AD21" s="142"/>
      <c r="AE21" s="143"/>
      <c r="AF21" s="143"/>
      <c r="AG21" s="143"/>
      <c r="AH21" s="144"/>
      <c r="AI21" s="145">
        <f>IF(AD14&gt;0.1,AD21/AD14,0)</f>
        <v>0</v>
      </c>
      <c r="AJ21" s="146"/>
      <c r="AK21" s="146"/>
      <c r="AL21" s="147"/>
      <c r="AM21" s="16"/>
      <c r="AN21" s="16"/>
      <c r="AO21" s="142"/>
      <c r="AP21" s="143"/>
      <c r="AQ21" s="143"/>
      <c r="AR21" s="143"/>
      <c r="AS21" s="144"/>
      <c r="AT21" s="145">
        <f>IF(AO14&gt;0.1,AO21/AO14,0)</f>
        <v>0</v>
      </c>
      <c r="AU21" s="146"/>
      <c r="AV21" s="146"/>
      <c r="AW21" s="147"/>
      <c r="AX21" s="16"/>
      <c r="AY21" s="16"/>
      <c r="AZ21" s="142"/>
      <c r="BA21" s="143"/>
      <c r="BB21" s="143"/>
      <c r="BC21" s="143"/>
      <c r="BD21" s="144"/>
      <c r="BE21" s="145">
        <f>IF(AZ14&gt;0.1,AZ21/AZ14,0)</f>
        <v>0</v>
      </c>
      <c r="BF21" s="146"/>
      <c r="BG21" s="146"/>
      <c r="BH21" s="147"/>
    </row>
    <row r="22" spans="1:60" s="8" customFormat="1">
      <c r="A22" s="14"/>
      <c r="B22" s="109" t="s">
        <v>29</v>
      </c>
      <c r="C22" s="110"/>
      <c r="D22" s="110"/>
      <c r="E22" s="110"/>
      <c r="F22" s="111"/>
      <c r="G22" s="15"/>
      <c r="H22" s="142"/>
      <c r="I22" s="143"/>
      <c r="J22" s="143"/>
      <c r="K22" s="143"/>
      <c r="L22" s="144"/>
      <c r="M22" s="145">
        <f>IF(H14&gt;0.1,H22/H14,0)</f>
        <v>0</v>
      </c>
      <c r="N22" s="146"/>
      <c r="O22" s="146"/>
      <c r="P22" s="147"/>
      <c r="S22" s="142"/>
      <c r="T22" s="143"/>
      <c r="U22" s="143"/>
      <c r="V22" s="143"/>
      <c r="W22" s="144"/>
      <c r="X22" s="145">
        <f>IF(S14&gt;0.1,S22/S14,0)</f>
        <v>0</v>
      </c>
      <c r="Y22" s="146"/>
      <c r="Z22" s="146"/>
      <c r="AA22" s="147"/>
      <c r="AB22" s="16"/>
      <c r="AD22" s="142"/>
      <c r="AE22" s="143"/>
      <c r="AF22" s="143"/>
      <c r="AG22" s="143"/>
      <c r="AH22" s="144"/>
      <c r="AI22" s="145">
        <f>IF(AD14&gt;0.1,AD22/AD14,0)</f>
        <v>0</v>
      </c>
      <c r="AJ22" s="146"/>
      <c r="AK22" s="146"/>
      <c r="AL22" s="147"/>
      <c r="AM22" s="16"/>
      <c r="AN22" s="16"/>
      <c r="AO22" s="142"/>
      <c r="AP22" s="143"/>
      <c r="AQ22" s="143"/>
      <c r="AR22" s="143"/>
      <c r="AS22" s="144"/>
      <c r="AT22" s="145">
        <f>IF(AO14&gt;0.1,AO22/AO14,0)</f>
        <v>0</v>
      </c>
      <c r="AU22" s="146"/>
      <c r="AV22" s="146"/>
      <c r="AW22" s="147"/>
      <c r="AX22" s="16"/>
      <c r="AY22" s="16"/>
      <c r="AZ22" s="142"/>
      <c r="BA22" s="143"/>
      <c r="BB22" s="143"/>
      <c r="BC22" s="143"/>
      <c r="BD22" s="144"/>
      <c r="BE22" s="145">
        <f>IF(AZ14&gt;0.1,AZ22/AZ14,0)</f>
        <v>0</v>
      </c>
      <c r="BF22" s="146"/>
      <c r="BG22" s="146"/>
      <c r="BH22" s="147"/>
    </row>
    <row r="23" spans="1:60" s="8" customFormat="1">
      <c r="A23" s="14"/>
      <c r="B23" s="109" t="s">
        <v>30</v>
      </c>
      <c r="C23" s="110"/>
      <c r="D23" s="110"/>
      <c r="E23" s="110"/>
      <c r="F23" s="111"/>
      <c r="G23" s="15"/>
      <c r="H23" s="142"/>
      <c r="I23" s="143"/>
      <c r="J23" s="143"/>
      <c r="K23" s="143"/>
      <c r="L23" s="144"/>
      <c r="M23" s="145">
        <f>IF(H14&gt;0.1,H23/H14,0)</f>
        <v>0</v>
      </c>
      <c r="N23" s="146"/>
      <c r="O23" s="146"/>
      <c r="P23" s="147"/>
      <c r="S23" s="142"/>
      <c r="T23" s="143"/>
      <c r="U23" s="143"/>
      <c r="V23" s="143"/>
      <c r="W23" s="144"/>
      <c r="X23" s="145">
        <f>IF(S14&gt;0.1,S23/S14,0)</f>
        <v>0</v>
      </c>
      <c r="Y23" s="146"/>
      <c r="Z23" s="146"/>
      <c r="AA23" s="147"/>
      <c r="AB23" s="16"/>
      <c r="AD23" s="142"/>
      <c r="AE23" s="143"/>
      <c r="AF23" s="143"/>
      <c r="AG23" s="143"/>
      <c r="AH23" s="144"/>
      <c r="AI23" s="145">
        <f>IF(AD14&gt;0.1,AD23/AD14,0)</f>
        <v>0</v>
      </c>
      <c r="AJ23" s="146"/>
      <c r="AK23" s="146"/>
      <c r="AL23" s="147"/>
      <c r="AM23" s="16"/>
      <c r="AN23" s="16"/>
      <c r="AO23" s="142"/>
      <c r="AP23" s="143"/>
      <c r="AQ23" s="143"/>
      <c r="AR23" s="143"/>
      <c r="AS23" s="144"/>
      <c r="AT23" s="145">
        <f>IF(AO14&gt;0.1,AO23/AO14,0)</f>
        <v>0</v>
      </c>
      <c r="AU23" s="146"/>
      <c r="AV23" s="146"/>
      <c r="AW23" s="147"/>
      <c r="AX23" s="16"/>
      <c r="AY23" s="16"/>
      <c r="AZ23" s="142"/>
      <c r="BA23" s="143"/>
      <c r="BB23" s="143"/>
      <c r="BC23" s="143"/>
      <c r="BD23" s="144"/>
      <c r="BE23" s="145">
        <f>IF(AZ14&gt;0.1,AZ23/AZ14,0)</f>
        <v>0</v>
      </c>
      <c r="BF23" s="146"/>
      <c r="BG23" s="146"/>
      <c r="BH23" s="147"/>
    </row>
    <row r="24" spans="1:60" s="8" customFormat="1">
      <c r="A24" s="14"/>
      <c r="B24" s="109" t="s">
        <v>31</v>
      </c>
      <c r="C24" s="110"/>
      <c r="D24" s="110"/>
      <c r="E24" s="110"/>
      <c r="F24" s="111"/>
      <c r="G24" s="15"/>
      <c r="H24" s="142"/>
      <c r="I24" s="143"/>
      <c r="J24" s="143"/>
      <c r="K24" s="143"/>
      <c r="L24" s="144"/>
      <c r="M24" s="145">
        <f>IF(H14&gt;0.1,H24/H14,0)</f>
        <v>0</v>
      </c>
      <c r="N24" s="146"/>
      <c r="O24" s="146"/>
      <c r="P24" s="147"/>
      <c r="S24" s="142"/>
      <c r="T24" s="143"/>
      <c r="U24" s="143"/>
      <c r="V24" s="143"/>
      <c r="W24" s="144"/>
      <c r="X24" s="145">
        <f>IF(S14&gt;0.1,S24/S14,0)</f>
        <v>0</v>
      </c>
      <c r="Y24" s="146"/>
      <c r="Z24" s="146"/>
      <c r="AA24" s="147"/>
      <c r="AB24" s="16"/>
      <c r="AD24" s="142"/>
      <c r="AE24" s="143"/>
      <c r="AF24" s="143"/>
      <c r="AG24" s="143"/>
      <c r="AH24" s="144"/>
      <c r="AI24" s="145">
        <f>IF(AD14&gt;0.1,AD24/AD14,0)</f>
        <v>0</v>
      </c>
      <c r="AJ24" s="146"/>
      <c r="AK24" s="146"/>
      <c r="AL24" s="147"/>
      <c r="AM24" s="16"/>
      <c r="AN24" s="16"/>
      <c r="AO24" s="142"/>
      <c r="AP24" s="143"/>
      <c r="AQ24" s="143"/>
      <c r="AR24" s="143"/>
      <c r="AS24" s="144"/>
      <c r="AT24" s="145">
        <f>IF(AO14&gt;0.1,AO24/AO14,0)</f>
        <v>0</v>
      </c>
      <c r="AU24" s="146"/>
      <c r="AV24" s="146"/>
      <c r="AW24" s="147"/>
      <c r="AX24" s="16"/>
      <c r="AY24" s="16"/>
      <c r="AZ24" s="142"/>
      <c r="BA24" s="143"/>
      <c r="BB24" s="143"/>
      <c r="BC24" s="143"/>
      <c r="BD24" s="144"/>
      <c r="BE24" s="145">
        <f>IF(AZ14&gt;0.1,AZ24/AZ14,0)</f>
        <v>0</v>
      </c>
      <c r="BF24" s="146"/>
      <c r="BG24" s="146"/>
      <c r="BH24" s="147"/>
    </row>
    <row r="25" spans="1:60" s="8" customFormat="1">
      <c r="A25" s="14"/>
      <c r="B25" s="109" t="s">
        <v>32</v>
      </c>
      <c r="C25" s="110"/>
      <c r="D25" s="110"/>
      <c r="E25" s="110"/>
      <c r="F25" s="111"/>
      <c r="G25" s="15"/>
      <c r="H25" s="142"/>
      <c r="I25" s="143"/>
      <c r="J25" s="143"/>
      <c r="K25" s="143"/>
      <c r="L25" s="144"/>
      <c r="M25" s="145">
        <f>IF(H14&gt;0.1,H25/H14,0)</f>
        <v>0</v>
      </c>
      <c r="N25" s="146"/>
      <c r="O25" s="146"/>
      <c r="P25" s="147"/>
      <c r="S25" s="142"/>
      <c r="T25" s="143"/>
      <c r="U25" s="143"/>
      <c r="V25" s="143"/>
      <c r="W25" s="144"/>
      <c r="X25" s="145">
        <f>IF(S14&gt;0.1,S25/S14,0)</f>
        <v>0</v>
      </c>
      <c r="Y25" s="146"/>
      <c r="Z25" s="146"/>
      <c r="AA25" s="147"/>
      <c r="AB25" s="16"/>
      <c r="AD25" s="142"/>
      <c r="AE25" s="143"/>
      <c r="AF25" s="143"/>
      <c r="AG25" s="143"/>
      <c r="AH25" s="144"/>
      <c r="AI25" s="145">
        <f>IF(AD14&gt;0.1,AD25/AD14,0)</f>
        <v>0</v>
      </c>
      <c r="AJ25" s="146"/>
      <c r="AK25" s="146"/>
      <c r="AL25" s="147"/>
      <c r="AM25" s="16"/>
      <c r="AN25" s="16"/>
      <c r="AO25" s="142"/>
      <c r="AP25" s="143"/>
      <c r="AQ25" s="143"/>
      <c r="AR25" s="143"/>
      <c r="AS25" s="144"/>
      <c r="AT25" s="145">
        <f>IF(AO14&gt;0.1,AO25/AO14,0)</f>
        <v>0</v>
      </c>
      <c r="AU25" s="146"/>
      <c r="AV25" s="146"/>
      <c r="AW25" s="147"/>
      <c r="AX25" s="16"/>
      <c r="AY25" s="16"/>
      <c r="AZ25" s="142"/>
      <c r="BA25" s="143"/>
      <c r="BB25" s="143"/>
      <c r="BC25" s="143"/>
      <c r="BD25" s="144"/>
      <c r="BE25" s="145">
        <f>IF(AZ14&gt;0.1,AZ25/AZ14,0)</f>
        <v>0</v>
      </c>
      <c r="BF25" s="146"/>
      <c r="BG25" s="146"/>
      <c r="BH25" s="147"/>
    </row>
    <row r="26" spans="1:60" s="8" customFormat="1">
      <c r="A26" s="14"/>
      <c r="B26" s="109" t="s">
        <v>33</v>
      </c>
      <c r="C26" s="110"/>
      <c r="D26" s="110"/>
      <c r="E26" s="110"/>
      <c r="F26" s="111"/>
      <c r="G26" s="15"/>
      <c r="H26" s="142"/>
      <c r="I26" s="143"/>
      <c r="J26" s="143"/>
      <c r="K26" s="143"/>
      <c r="L26" s="144"/>
      <c r="M26" s="145">
        <f>IF(H14&gt;0.1,H26/H14,0)</f>
        <v>0</v>
      </c>
      <c r="N26" s="146"/>
      <c r="O26" s="146"/>
      <c r="P26" s="147"/>
      <c r="S26" s="142"/>
      <c r="T26" s="143"/>
      <c r="U26" s="143"/>
      <c r="V26" s="143"/>
      <c r="W26" s="144"/>
      <c r="X26" s="145">
        <f>IF(S14&gt;0.1,S26/S14,0)</f>
        <v>0</v>
      </c>
      <c r="Y26" s="146"/>
      <c r="Z26" s="146"/>
      <c r="AA26" s="147"/>
      <c r="AB26" s="16"/>
      <c r="AD26" s="142"/>
      <c r="AE26" s="143"/>
      <c r="AF26" s="143"/>
      <c r="AG26" s="143"/>
      <c r="AH26" s="144"/>
      <c r="AI26" s="145">
        <f>IF(AD14&gt;0.1,AD26/AD14,0)</f>
        <v>0</v>
      </c>
      <c r="AJ26" s="146"/>
      <c r="AK26" s="146"/>
      <c r="AL26" s="147"/>
      <c r="AM26" s="16"/>
      <c r="AN26" s="16"/>
      <c r="AO26" s="142"/>
      <c r="AP26" s="143"/>
      <c r="AQ26" s="143"/>
      <c r="AR26" s="143"/>
      <c r="AS26" s="144"/>
      <c r="AT26" s="145">
        <f>IF(AO14&gt;0.1,AO26/AO14,0)</f>
        <v>0</v>
      </c>
      <c r="AU26" s="146"/>
      <c r="AV26" s="146"/>
      <c r="AW26" s="147"/>
      <c r="AX26" s="16"/>
      <c r="AY26" s="16"/>
      <c r="AZ26" s="142"/>
      <c r="BA26" s="143"/>
      <c r="BB26" s="143"/>
      <c r="BC26" s="143"/>
      <c r="BD26" s="144"/>
      <c r="BE26" s="145">
        <f>IF(AZ14&gt;0.1,AZ26/AZ14,0)</f>
        <v>0</v>
      </c>
      <c r="BF26" s="146"/>
      <c r="BG26" s="146"/>
      <c r="BH26" s="147"/>
    </row>
    <row r="27" spans="1:60" s="8" customFormat="1">
      <c r="A27" s="14"/>
      <c r="B27" s="109" t="s">
        <v>34</v>
      </c>
      <c r="C27" s="110"/>
      <c r="D27" s="110"/>
      <c r="E27" s="110"/>
      <c r="F27" s="111"/>
      <c r="G27" s="15"/>
      <c r="H27" s="142"/>
      <c r="I27" s="143"/>
      <c r="J27" s="143"/>
      <c r="K27" s="143"/>
      <c r="L27" s="144"/>
      <c r="M27" s="145">
        <f>IF(H14&gt;0.1,H27/H14,0)</f>
        <v>0</v>
      </c>
      <c r="N27" s="146"/>
      <c r="O27" s="146"/>
      <c r="P27" s="147"/>
      <c r="S27" s="142"/>
      <c r="T27" s="143"/>
      <c r="U27" s="143"/>
      <c r="V27" s="143"/>
      <c r="W27" s="144"/>
      <c r="X27" s="145">
        <f>IF(S14&gt;0.1,S27/S14,0)</f>
        <v>0</v>
      </c>
      <c r="Y27" s="146"/>
      <c r="Z27" s="146"/>
      <c r="AA27" s="147"/>
      <c r="AB27" s="16"/>
      <c r="AD27" s="142"/>
      <c r="AE27" s="143"/>
      <c r="AF27" s="143"/>
      <c r="AG27" s="143"/>
      <c r="AH27" s="144"/>
      <c r="AI27" s="145">
        <f>IF(AD14&gt;0.1,AD27/AD14,0)</f>
        <v>0</v>
      </c>
      <c r="AJ27" s="146"/>
      <c r="AK27" s="146"/>
      <c r="AL27" s="147"/>
      <c r="AM27" s="16"/>
      <c r="AN27" s="16"/>
      <c r="AO27" s="142"/>
      <c r="AP27" s="143"/>
      <c r="AQ27" s="143"/>
      <c r="AR27" s="143"/>
      <c r="AS27" s="144"/>
      <c r="AT27" s="145">
        <f>IF(AO14&gt;0.1,AO27/AO14,0)</f>
        <v>0</v>
      </c>
      <c r="AU27" s="146"/>
      <c r="AV27" s="146"/>
      <c r="AW27" s="147"/>
      <c r="AX27" s="16"/>
      <c r="AY27" s="16"/>
      <c r="AZ27" s="142"/>
      <c r="BA27" s="143"/>
      <c r="BB27" s="143"/>
      <c r="BC27" s="143"/>
      <c r="BD27" s="144"/>
      <c r="BE27" s="145">
        <f>IF(AZ14&gt;0.1,AZ27/AZ14,0)</f>
        <v>0</v>
      </c>
      <c r="BF27" s="146"/>
      <c r="BG27" s="146"/>
      <c r="BH27" s="147"/>
    </row>
    <row r="28" spans="1:60" s="8" customFormat="1">
      <c r="A28" s="14"/>
      <c r="B28" s="109" t="s">
        <v>35</v>
      </c>
      <c r="C28" s="110"/>
      <c r="D28" s="110"/>
      <c r="E28" s="110"/>
      <c r="F28" s="111"/>
      <c r="G28" s="15"/>
      <c r="H28" s="142"/>
      <c r="I28" s="143"/>
      <c r="J28" s="143"/>
      <c r="K28" s="143"/>
      <c r="L28" s="144"/>
      <c r="M28" s="145">
        <f>IF(H14&gt;0.1,H28/H14,0)</f>
        <v>0</v>
      </c>
      <c r="N28" s="146"/>
      <c r="O28" s="146"/>
      <c r="P28" s="147"/>
      <c r="S28" s="142"/>
      <c r="T28" s="143"/>
      <c r="U28" s="143"/>
      <c r="V28" s="143"/>
      <c r="W28" s="144"/>
      <c r="X28" s="145">
        <f>IF(S14&gt;0.1,S28/S14,0)</f>
        <v>0</v>
      </c>
      <c r="Y28" s="146"/>
      <c r="Z28" s="146"/>
      <c r="AA28" s="147"/>
      <c r="AB28" s="16"/>
      <c r="AD28" s="142"/>
      <c r="AE28" s="143"/>
      <c r="AF28" s="143"/>
      <c r="AG28" s="143"/>
      <c r="AH28" s="144"/>
      <c r="AI28" s="145">
        <f>IF(AD14&gt;0.1,AD28/AD14,0)</f>
        <v>0</v>
      </c>
      <c r="AJ28" s="146"/>
      <c r="AK28" s="146"/>
      <c r="AL28" s="147"/>
      <c r="AM28" s="16"/>
      <c r="AN28" s="16"/>
      <c r="AO28" s="142"/>
      <c r="AP28" s="143"/>
      <c r="AQ28" s="143"/>
      <c r="AR28" s="143"/>
      <c r="AS28" s="144"/>
      <c r="AT28" s="145">
        <f>IF(AO14&gt;0.1,AO28/AO14,0)</f>
        <v>0</v>
      </c>
      <c r="AU28" s="146"/>
      <c r="AV28" s="146"/>
      <c r="AW28" s="147"/>
      <c r="AX28" s="16"/>
      <c r="AY28" s="16"/>
      <c r="AZ28" s="142"/>
      <c r="BA28" s="143"/>
      <c r="BB28" s="143"/>
      <c r="BC28" s="143"/>
      <c r="BD28" s="144"/>
      <c r="BE28" s="145">
        <f>IF(AZ14&gt;0.1,AZ28/AZ14,0)</f>
        <v>0</v>
      </c>
      <c r="BF28" s="146"/>
      <c r="BG28" s="146"/>
      <c r="BH28" s="147"/>
    </row>
    <row r="29" spans="1:60" s="8" customFormat="1">
      <c r="A29" s="14"/>
      <c r="B29" s="109" t="s">
        <v>36</v>
      </c>
      <c r="C29" s="110"/>
      <c r="D29" s="110"/>
      <c r="E29" s="110"/>
      <c r="F29" s="111"/>
      <c r="G29" s="15"/>
      <c r="H29" s="142"/>
      <c r="I29" s="143"/>
      <c r="J29" s="143"/>
      <c r="K29" s="143"/>
      <c r="L29" s="144"/>
      <c r="M29" s="145">
        <f>IF(H14&gt;0.1,H29/H14,0)</f>
        <v>0</v>
      </c>
      <c r="N29" s="146"/>
      <c r="O29" s="146"/>
      <c r="P29" s="147"/>
      <c r="S29" s="142"/>
      <c r="T29" s="143"/>
      <c r="U29" s="143"/>
      <c r="V29" s="143"/>
      <c r="W29" s="144"/>
      <c r="X29" s="145">
        <f>IF(S14&gt;0.1,S29/S14,0)</f>
        <v>0</v>
      </c>
      <c r="Y29" s="146"/>
      <c r="Z29" s="146"/>
      <c r="AA29" s="147"/>
      <c r="AB29" s="16"/>
      <c r="AD29" s="142"/>
      <c r="AE29" s="143"/>
      <c r="AF29" s="143"/>
      <c r="AG29" s="143"/>
      <c r="AH29" s="144"/>
      <c r="AI29" s="145">
        <f>IF(AD14&gt;0.1,AD29/AD14,0)</f>
        <v>0</v>
      </c>
      <c r="AJ29" s="146"/>
      <c r="AK29" s="146"/>
      <c r="AL29" s="147"/>
      <c r="AM29" s="16"/>
      <c r="AN29" s="16"/>
      <c r="AO29" s="142"/>
      <c r="AP29" s="143"/>
      <c r="AQ29" s="143"/>
      <c r="AR29" s="143"/>
      <c r="AS29" s="144"/>
      <c r="AT29" s="145">
        <f>IF(AO14&gt;0.1,AO29/AO14,0)</f>
        <v>0</v>
      </c>
      <c r="AU29" s="146"/>
      <c r="AV29" s="146"/>
      <c r="AW29" s="147"/>
      <c r="AX29" s="16"/>
      <c r="AY29" s="16"/>
      <c r="AZ29" s="142"/>
      <c r="BA29" s="143"/>
      <c r="BB29" s="143"/>
      <c r="BC29" s="143"/>
      <c r="BD29" s="144"/>
      <c r="BE29" s="145">
        <f>IF(AZ14&gt;0.1,AZ29/AZ14,0)</f>
        <v>0</v>
      </c>
      <c r="BF29" s="146"/>
      <c r="BG29" s="146"/>
      <c r="BH29" s="147"/>
    </row>
    <row r="30" spans="1:60" s="8" customFormat="1">
      <c r="A30" s="14"/>
      <c r="B30" s="109" t="s">
        <v>37</v>
      </c>
      <c r="C30" s="110"/>
      <c r="D30" s="110"/>
      <c r="E30" s="110"/>
      <c r="F30" s="111"/>
      <c r="G30" s="15"/>
      <c r="H30" s="142"/>
      <c r="I30" s="143"/>
      <c r="J30" s="143"/>
      <c r="K30" s="143"/>
      <c r="L30" s="144"/>
      <c r="M30" s="152">
        <f>IF(H14&gt;0.1,H30/H14,0)</f>
        <v>0</v>
      </c>
      <c r="N30" s="153"/>
      <c r="O30" s="153"/>
      <c r="P30" s="154"/>
      <c r="S30" s="142"/>
      <c r="T30" s="143"/>
      <c r="U30" s="143"/>
      <c r="V30" s="143"/>
      <c r="W30" s="144"/>
      <c r="X30" s="152">
        <f>IF(S14&gt;0.1,S30/S14,0)</f>
        <v>0</v>
      </c>
      <c r="Y30" s="153"/>
      <c r="Z30" s="153"/>
      <c r="AA30" s="154"/>
      <c r="AB30" s="16"/>
      <c r="AD30" s="142"/>
      <c r="AE30" s="143"/>
      <c r="AF30" s="143"/>
      <c r="AG30" s="143"/>
      <c r="AH30" s="144"/>
      <c r="AI30" s="152">
        <f>IF(AD14&gt;0.1,AD30/AD14,0)</f>
        <v>0</v>
      </c>
      <c r="AJ30" s="153"/>
      <c r="AK30" s="153"/>
      <c r="AL30" s="154"/>
      <c r="AM30" s="16"/>
      <c r="AN30" s="16"/>
      <c r="AO30" s="142"/>
      <c r="AP30" s="143"/>
      <c r="AQ30" s="143"/>
      <c r="AR30" s="143"/>
      <c r="AS30" s="144"/>
      <c r="AT30" s="152">
        <f>IF(AO14&gt;0.1,AO30/AO14,0)</f>
        <v>0</v>
      </c>
      <c r="AU30" s="153"/>
      <c r="AV30" s="153"/>
      <c r="AW30" s="154"/>
      <c r="AX30" s="16"/>
      <c r="AY30" s="16"/>
      <c r="AZ30" s="142"/>
      <c r="BA30" s="143"/>
      <c r="BB30" s="143"/>
      <c r="BC30" s="143"/>
      <c r="BD30" s="144"/>
      <c r="BE30" s="145">
        <f>IF(AZ14&gt;0.1,AZ30/AZ14,0)</f>
        <v>0</v>
      </c>
      <c r="BF30" s="146"/>
      <c r="BG30" s="146"/>
      <c r="BH30" s="147"/>
    </row>
    <row r="31" spans="1:60" s="8" customFormat="1" ht="13.8" thickBot="1">
      <c r="A31" s="14"/>
      <c r="B31" s="109" t="s">
        <v>38</v>
      </c>
      <c r="C31" s="110"/>
      <c r="D31" s="110"/>
      <c r="E31" s="110"/>
      <c r="F31" s="111"/>
      <c r="G31" s="15"/>
      <c r="H31" s="155"/>
      <c r="I31" s="156"/>
      <c r="J31" s="156"/>
      <c r="K31" s="156"/>
      <c r="L31" s="157"/>
      <c r="M31" s="152">
        <f>IF(H14&gt;0.1,(H31+H14-H15)/H14,0)</f>
        <v>0</v>
      </c>
      <c r="N31" s="153"/>
      <c r="O31" s="153"/>
      <c r="P31" s="154"/>
      <c r="S31" s="155"/>
      <c r="T31" s="156"/>
      <c r="U31" s="156"/>
      <c r="V31" s="156"/>
      <c r="W31" s="157"/>
      <c r="X31" s="152">
        <f>IF(S14&gt;0.1,(S31+S14-S15)/S14,0)</f>
        <v>0</v>
      </c>
      <c r="Y31" s="153"/>
      <c r="Z31" s="153"/>
      <c r="AA31" s="154"/>
      <c r="AB31" s="16"/>
      <c r="AD31" s="155"/>
      <c r="AE31" s="156"/>
      <c r="AF31" s="156"/>
      <c r="AG31" s="156"/>
      <c r="AH31" s="157"/>
      <c r="AI31" s="152">
        <f>IF(AD14&gt;0.1,(AD31+AD14-AD15)/AD14,0)</f>
        <v>0</v>
      </c>
      <c r="AJ31" s="153"/>
      <c r="AK31" s="153"/>
      <c r="AL31" s="154"/>
      <c r="AM31" s="16"/>
      <c r="AN31" s="16"/>
      <c r="AO31" s="155"/>
      <c r="AP31" s="156"/>
      <c r="AQ31" s="156"/>
      <c r="AR31" s="156"/>
      <c r="AS31" s="157"/>
      <c r="AT31" s="152">
        <f>IF(AO14&gt;0.1,(AO31+AO14-AO15)/AO14,0)</f>
        <v>0</v>
      </c>
      <c r="AU31" s="153"/>
      <c r="AV31" s="153"/>
      <c r="AW31" s="154"/>
      <c r="AX31" s="16"/>
      <c r="AY31" s="16"/>
      <c r="AZ31" s="155"/>
      <c r="BA31" s="156"/>
      <c r="BB31" s="156"/>
      <c r="BC31" s="156"/>
      <c r="BD31" s="157"/>
      <c r="BE31" s="152">
        <f>IF(AZ14&gt;0.1,(AZ31+AZ14-AZ15)/AZ14,0)</f>
        <v>0</v>
      </c>
      <c r="BF31" s="153"/>
      <c r="BG31" s="153"/>
      <c r="BH31" s="154"/>
    </row>
    <row r="32" spans="1:60" s="8" customFormat="1" ht="16.2" customHeight="1" thickBot="1">
      <c r="A32" s="129" t="s">
        <v>49</v>
      </c>
      <c r="B32" s="129"/>
      <c r="C32" s="129"/>
      <c r="D32" s="129"/>
      <c r="E32" s="129"/>
      <c r="F32" s="129"/>
      <c r="G32" s="130"/>
      <c r="H32" s="148">
        <f>IF(SUM(H17:H31)&lt;&gt;$H$15,"Unequal to Sample", SUM(H17:H31))</f>
        <v>0</v>
      </c>
      <c r="I32" s="149"/>
      <c r="J32" s="149"/>
      <c r="K32" s="149"/>
      <c r="L32" s="150"/>
      <c r="M32" s="112"/>
      <c r="N32" s="113"/>
      <c r="O32" s="113"/>
      <c r="P32" s="113"/>
      <c r="S32" s="148">
        <f>IF(SUM(S17:S31)&lt;&gt;$S$15,"Unequal to Sample", SUM(S17:S31))</f>
        <v>0</v>
      </c>
      <c r="T32" s="149"/>
      <c r="U32" s="149"/>
      <c r="V32" s="149"/>
      <c r="W32" s="150"/>
      <c r="X32" s="19"/>
      <c r="Y32" s="19"/>
      <c r="Z32" s="19"/>
      <c r="AA32" s="19"/>
      <c r="AB32" s="16"/>
      <c r="AD32" s="148">
        <f>IF(SUM(AD17:AD31)&lt;&gt;$AD$15,"Unequal to Sample", SUM(AD17:AD31))</f>
        <v>0</v>
      </c>
      <c r="AE32" s="149"/>
      <c r="AF32" s="149"/>
      <c r="AG32" s="149"/>
      <c r="AH32" s="150"/>
      <c r="AI32" s="19"/>
      <c r="AJ32" s="19"/>
      <c r="AK32" s="19"/>
      <c r="AL32" s="19"/>
      <c r="AM32" s="16"/>
      <c r="AN32" s="16"/>
      <c r="AO32" s="148">
        <f>IF(SUM(AO17:AO31)&lt;&gt;$AO$15,"Unequal to Sample", SUM(AO17:AO31))</f>
        <v>0</v>
      </c>
      <c r="AP32" s="149"/>
      <c r="AQ32" s="149"/>
      <c r="AR32" s="149"/>
      <c r="AS32" s="150"/>
      <c r="AT32" s="19"/>
      <c r="AU32" s="19"/>
      <c r="AV32" s="19"/>
      <c r="AW32" s="19"/>
      <c r="AX32" s="16"/>
      <c r="AY32" s="16"/>
      <c r="AZ32" s="148">
        <f>IF(SUM(AZ17:AZ31)&lt;&gt;$AZ$15,"Unequal to Sample", SUM(AZ17:AZ31))</f>
        <v>0</v>
      </c>
      <c r="BA32" s="149"/>
      <c r="BB32" s="149"/>
      <c r="BC32" s="149"/>
      <c r="BD32" s="150"/>
      <c r="BE32" s="19"/>
      <c r="BF32" s="19"/>
      <c r="BG32" s="19"/>
      <c r="BH32" s="19"/>
    </row>
    <row r="33" spans="1:62" s="22" customFormat="1" ht="7.5" customHeight="1">
      <c r="A33" s="35"/>
      <c r="B33" s="121" t="s">
        <v>54</v>
      </c>
      <c r="C33" s="121"/>
      <c r="D33" s="121"/>
      <c r="E33" s="121"/>
      <c r="F33" s="121"/>
      <c r="G33" s="121"/>
      <c r="H33" s="37"/>
      <c r="I33" s="37"/>
      <c r="J33" s="37"/>
      <c r="K33" s="37"/>
      <c r="L33" s="37"/>
      <c r="M33" s="115" t="str">
        <f>IF(H15="","",ROUND((H15-SUM(H17:L31))/H15,3))</f>
        <v/>
      </c>
      <c r="N33" s="116"/>
      <c r="O33" s="116"/>
      <c r="P33" s="117"/>
      <c r="S33" s="36"/>
      <c r="T33" s="36"/>
      <c r="U33" s="36"/>
      <c r="V33" s="36"/>
      <c r="W33" s="36"/>
      <c r="X33" s="115" t="str">
        <f>IF(S15="","",ROUND((S15-SUM(S17:S31))/S15,3))</f>
        <v/>
      </c>
      <c r="Y33" s="116"/>
      <c r="Z33" s="116"/>
      <c r="AA33" s="117"/>
      <c r="AB33" s="16"/>
      <c r="AD33" s="36"/>
      <c r="AE33" s="36"/>
      <c r="AF33" s="36"/>
      <c r="AG33" s="36"/>
      <c r="AH33" s="36"/>
      <c r="AI33" s="115" t="str">
        <f>IF(AD15="","",ROUND((AD15-SUM(AD17:AD31))/AD15,3))</f>
        <v/>
      </c>
      <c r="AJ33" s="116"/>
      <c r="AK33" s="116"/>
      <c r="AL33" s="117"/>
      <c r="AM33" s="16"/>
      <c r="AN33" s="16"/>
      <c r="AO33" s="36"/>
      <c r="AP33" s="36"/>
      <c r="AQ33" s="36"/>
      <c r="AR33" s="36"/>
      <c r="AS33" s="36"/>
      <c r="AT33" s="115" t="str">
        <f>IF(AO15="","",ROUND((AO15-SUM(AO17:AO31))/AO15,3))</f>
        <v/>
      </c>
      <c r="AU33" s="116"/>
      <c r="AV33" s="116"/>
      <c r="AW33" s="117"/>
      <c r="AX33" s="16"/>
      <c r="AY33" s="16"/>
      <c r="AZ33" s="36"/>
      <c r="BA33" s="36"/>
      <c r="BB33" s="36"/>
      <c r="BC33" s="36"/>
      <c r="BD33" s="36"/>
      <c r="BE33" s="115" t="str">
        <f>IF(AZ15="","",ROUND((AZ15-SUM(AZ17:AZ31))/AZ15,3))</f>
        <v/>
      </c>
      <c r="BF33" s="116"/>
      <c r="BG33" s="116"/>
      <c r="BH33" s="117"/>
    </row>
    <row r="34" spans="1:62" s="22" customFormat="1" ht="10.199999999999999" customHeight="1" thickBot="1">
      <c r="A34" s="24"/>
      <c r="B34" s="122"/>
      <c r="C34" s="122"/>
      <c r="D34" s="122"/>
      <c r="E34" s="122"/>
      <c r="F34" s="122"/>
      <c r="G34" s="122"/>
      <c r="H34" s="37"/>
      <c r="I34" s="37"/>
      <c r="J34" s="37"/>
      <c r="K34" s="37"/>
      <c r="L34" s="37"/>
      <c r="M34" s="118"/>
      <c r="N34" s="119"/>
      <c r="O34" s="119"/>
      <c r="P34" s="120"/>
      <c r="S34" s="18"/>
      <c r="T34" s="18"/>
      <c r="U34" s="18"/>
      <c r="V34" s="18"/>
      <c r="W34" s="18"/>
      <c r="X34" s="118"/>
      <c r="Y34" s="119"/>
      <c r="Z34" s="119"/>
      <c r="AA34" s="120"/>
      <c r="AB34" s="16"/>
      <c r="AD34" s="18"/>
      <c r="AE34" s="18"/>
      <c r="AF34" s="18"/>
      <c r="AG34" s="18"/>
      <c r="AH34" s="18"/>
      <c r="AI34" s="118"/>
      <c r="AJ34" s="119"/>
      <c r="AK34" s="119"/>
      <c r="AL34" s="120"/>
      <c r="AM34" s="16"/>
      <c r="AN34" s="16"/>
      <c r="AO34" s="18"/>
      <c r="AP34" s="18"/>
      <c r="AQ34" s="18"/>
      <c r="AR34" s="18"/>
      <c r="AS34" s="18"/>
      <c r="AT34" s="118"/>
      <c r="AU34" s="119"/>
      <c r="AV34" s="119"/>
      <c r="AW34" s="120"/>
      <c r="AX34" s="16"/>
      <c r="AY34" s="16"/>
      <c r="AZ34" s="18"/>
      <c r="BA34" s="18"/>
      <c r="BB34" s="18"/>
      <c r="BC34" s="18"/>
      <c r="BD34" s="18"/>
      <c r="BE34" s="118"/>
      <c r="BF34" s="119"/>
      <c r="BG34" s="119"/>
      <c r="BH34" s="120"/>
    </row>
    <row r="35" spans="1:62" ht="12.75" customHeight="1">
      <c r="B35" s="212" t="s">
        <v>42</v>
      </c>
      <c r="C35" s="213"/>
      <c r="D35" s="213"/>
      <c r="E35" s="213"/>
      <c r="F35" s="213"/>
      <c r="G35" s="214"/>
      <c r="I35" s="192" t="s">
        <v>20</v>
      </c>
      <c r="J35" s="192"/>
      <c r="K35" s="192"/>
      <c r="L35" s="192"/>
      <c r="M35" s="192"/>
      <c r="N35" s="10"/>
      <c r="O35" s="10"/>
      <c r="P35" s="192" t="s">
        <v>21</v>
      </c>
      <c r="Q35" s="192"/>
      <c r="R35" s="192"/>
      <c r="S35" s="192"/>
      <c r="T35" s="192"/>
      <c r="U35" s="10"/>
      <c r="V35" s="10"/>
      <c r="W35" s="197" t="s">
        <v>22</v>
      </c>
      <c r="X35" s="197"/>
      <c r="Y35" s="197"/>
      <c r="Z35" s="197"/>
      <c r="AA35" s="197"/>
      <c r="AB35" s="12"/>
      <c r="AC35" s="12"/>
      <c r="AD35" s="197" t="s">
        <v>23</v>
      </c>
      <c r="AE35" s="197"/>
      <c r="AF35" s="197"/>
      <c r="AG35" s="197"/>
      <c r="AH35" s="197"/>
      <c r="AI35" s="11"/>
      <c r="AK35" s="197" t="s">
        <v>24</v>
      </c>
      <c r="AL35" s="197"/>
      <c r="AM35" s="197"/>
      <c r="AN35" s="197"/>
      <c r="AO35" s="197"/>
      <c r="AP35" s="12"/>
      <c r="AQ35" s="11"/>
      <c r="AR35" s="11"/>
      <c r="AT35" s="197" t="s">
        <v>44</v>
      </c>
      <c r="AU35" s="197"/>
      <c r="AV35" s="197"/>
      <c r="AW35" s="197"/>
      <c r="AX35" s="197"/>
      <c r="AY35" s="197"/>
      <c r="AZ35" s="11"/>
      <c r="BA35" s="11"/>
      <c r="BB35" s="11"/>
      <c r="BD35" s="12"/>
      <c r="BE35" s="12"/>
      <c r="BF35" s="12"/>
      <c r="BG35" s="12"/>
      <c r="BH35" s="12"/>
      <c r="BI35" s="12"/>
    </row>
    <row r="36" spans="1:62" ht="13.2" customHeight="1">
      <c r="B36" s="215"/>
      <c r="C36" s="216"/>
      <c r="D36" s="216"/>
      <c r="E36" s="216"/>
      <c r="F36" s="216"/>
      <c r="G36" s="217"/>
      <c r="H36" s="10"/>
      <c r="I36" s="192"/>
      <c r="J36" s="192"/>
      <c r="K36" s="192"/>
      <c r="L36" s="192"/>
      <c r="M36" s="192"/>
      <c r="N36" s="13"/>
      <c r="O36" s="13"/>
      <c r="P36" s="192"/>
      <c r="Q36" s="192"/>
      <c r="R36" s="192"/>
      <c r="S36" s="192"/>
      <c r="T36" s="192"/>
      <c r="U36" s="10"/>
      <c r="V36" s="10"/>
      <c r="W36" s="197"/>
      <c r="X36" s="197"/>
      <c r="Y36" s="197"/>
      <c r="Z36" s="197"/>
      <c r="AA36" s="197"/>
      <c r="AB36" s="10"/>
      <c r="AC36" s="10"/>
      <c r="AD36" s="197"/>
      <c r="AE36" s="197"/>
      <c r="AF36" s="197"/>
      <c r="AG36" s="197"/>
      <c r="AH36" s="197"/>
      <c r="AI36" s="11"/>
      <c r="AJ36" s="10"/>
      <c r="AK36" s="197"/>
      <c r="AL36" s="197"/>
      <c r="AM36" s="197"/>
      <c r="AN36" s="197"/>
      <c r="AO36" s="197"/>
      <c r="AP36" s="10"/>
      <c r="AQ36" s="11"/>
      <c r="AR36" s="11"/>
      <c r="AS36" s="10"/>
      <c r="AT36" s="197"/>
      <c r="AU36" s="197"/>
      <c r="AV36" s="197"/>
      <c r="AW36" s="197"/>
      <c r="AX36" s="197"/>
      <c r="AY36" s="197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2" s="2" customFormat="1" ht="15" customHeight="1">
      <c r="B37" s="218"/>
      <c r="C37" s="219"/>
      <c r="D37" s="219"/>
      <c r="E37" s="219"/>
      <c r="F37" s="219"/>
      <c r="G37" s="220"/>
      <c r="H37" s="10"/>
      <c r="I37" s="158"/>
      <c r="J37" s="158"/>
      <c r="K37" s="158"/>
      <c r="L37" s="158"/>
      <c r="M37" s="158"/>
      <c r="N37" s="13"/>
      <c r="O37" s="13"/>
      <c r="P37" s="158"/>
      <c r="Q37" s="158"/>
      <c r="R37" s="158"/>
      <c r="S37" s="158"/>
      <c r="T37" s="158"/>
      <c r="U37" s="10"/>
      <c r="V37" s="10"/>
      <c r="W37" s="158"/>
      <c r="X37" s="158"/>
      <c r="Y37" s="158"/>
      <c r="Z37" s="158"/>
      <c r="AA37" s="158"/>
      <c r="AB37" s="10"/>
      <c r="AC37" s="10"/>
      <c r="AD37" s="158"/>
      <c r="AE37" s="158"/>
      <c r="AF37" s="158"/>
      <c r="AG37" s="158"/>
      <c r="AH37" s="158"/>
      <c r="AI37" s="11"/>
      <c r="AJ37" s="10"/>
      <c r="AK37" s="158"/>
      <c r="AL37" s="158"/>
      <c r="AM37" s="158"/>
      <c r="AN37" s="158"/>
      <c r="AO37" s="158"/>
      <c r="AP37" s="10"/>
      <c r="AQ37" s="11"/>
      <c r="AR37" s="11"/>
      <c r="AS37" s="10"/>
      <c r="AT37" s="151">
        <f>SUM(I37,P37,W37,AD37,AK37)</f>
        <v>0</v>
      </c>
      <c r="AU37" s="151"/>
      <c r="AV37" s="151"/>
      <c r="AW37" s="151"/>
      <c r="AX37" s="151"/>
      <c r="AY37" s="15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2" s="25" customFormat="1" ht="6.6" customHeight="1">
      <c r="B38" s="26"/>
      <c r="C38" s="26"/>
      <c r="D38" s="26"/>
      <c r="E38" s="26"/>
      <c r="F38" s="26"/>
      <c r="G38" s="26"/>
      <c r="H38" s="27"/>
      <c r="I38" s="28"/>
      <c r="J38" s="28"/>
      <c r="K38" s="28"/>
      <c r="L38" s="28"/>
      <c r="M38" s="28"/>
      <c r="N38" s="29"/>
      <c r="O38" s="29"/>
      <c r="P38" s="28"/>
      <c r="Q38" s="28"/>
      <c r="R38" s="28"/>
      <c r="S38" s="28"/>
      <c r="T38" s="28"/>
      <c r="U38" s="27"/>
      <c r="V38" s="27"/>
      <c r="W38" s="28"/>
      <c r="X38" s="28"/>
      <c r="Y38" s="28"/>
      <c r="Z38" s="28"/>
      <c r="AA38" s="28"/>
      <c r="AB38" s="27"/>
      <c r="AC38" s="27"/>
      <c r="AD38" s="28"/>
      <c r="AE38" s="28"/>
      <c r="AF38" s="28"/>
      <c r="AG38" s="28"/>
      <c r="AH38" s="28"/>
      <c r="AI38" s="30"/>
      <c r="AJ38" s="27"/>
      <c r="AK38" s="28"/>
      <c r="AL38" s="28"/>
      <c r="AM38" s="28"/>
      <c r="AN38" s="28"/>
      <c r="AO38" s="28"/>
      <c r="AP38" s="27"/>
      <c r="AQ38" s="30"/>
      <c r="AR38" s="30"/>
      <c r="AS38" s="27"/>
      <c r="AT38" s="31"/>
      <c r="AU38" s="31"/>
      <c r="AV38" s="31"/>
      <c r="AW38" s="31"/>
      <c r="AX38" s="31"/>
      <c r="AY38" s="31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1:62" s="25" customFormat="1" ht="14.4" customHeight="1">
      <c r="B39" s="26"/>
      <c r="C39" s="26"/>
      <c r="D39" s="26"/>
      <c r="E39" s="26"/>
      <c r="F39" s="26"/>
      <c r="G39" s="26"/>
      <c r="H39" s="27"/>
      <c r="I39" s="28"/>
      <c r="J39" s="28"/>
      <c r="K39" s="28"/>
      <c r="L39" s="28"/>
      <c r="M39" s="28"/>
      <c r="N39" s="29"/>
      <c r="O39" s="29"/>
      <c r="P39" s="28"/>
      <c r="Q39" s="28"/>
      <c r="R39" s="28"/>
      <c r="S39" s="28"/>
      <c r="T39" s="28"/>
      <c r="U39" s="27"/>
      <c r="V39" s="27"/>
      <c r="W39" s="28"/>
      <c r="X39" s="28"/>
      <c r="Y39" s="28"/>
      <c r="Z39" s="28"/>
      <c r="AA39" s="28"/>
      <c r="AB39" s="27"/>
      <c r="AC39" s="27"/>
      <c r="AD39" s="28"/>
      <c r="AE39" s="28"/>
      <c r="AF39" s="28"/>
      <c r="AG39" s="28"/>
      <c r="AH39" s="28"/>
      <c r="AI39" s="30"/>
      <c r="AJ39" s="27"/>
      <c r="AK39" s="28"/>
      <c r="AL39" s="114" t="s">
        <v>48</v>
      </c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40" t="s">
        <v>64</v>
      </c>
      <c r="BD39" s="141"/>
      <c r="BE39" s="141"/>
      <c r="BF39" s="141"/>
      <c r="BG39" s="141"/>
    </row>
    <row r="40" spans="1:62" ht="3.6" customHeight="1">
      <c r="B40" s="9"/>
      <c r="C40" s="9"/>
      <c r="D40" s="9"/>
      <c r="E40" s="9"/>
      <c r="F40" s="9"/>
      <c r="G40" s="9"/>
      <c r="I40" s="11"/>
      <c r="J40" s="11"/>
      <c r="K40" s="11"/>
      <c r="L40" s="11"/>
      <c r="M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s="23" customFormat="1">
      <c r="B41" s="123" t="s">
        <v>25</v>
      </c>
      <c r="C41" s="124"/>
      <c r="D41" s="124"/>
      <c r="E41" s="124"/>
      <c r="F41" s="125"/>
      <c r="AT41" s="222" t="s">
        <v>43</v>
      </c>
      <c r="AU41" s="222"/>
      <c r="AV41" s="222"/>
      <c r="AW41" s="222"/>
      <c r="AX41" s="222"/>
      <c r="AY41" s="222"/>
      <c r="BB41" s="223" t="s">
        <v>56</v>
      </c>
      <c r="BC41" s="223"/>
      <c r="BD41" s="223"/>
      <c r="BE41" s="223"/>
      <c r="BF41" s="223"/>
      <c r="BG41" s="223"/>
    </row>
    <row r="42" spans="1:62" s="8" customFormat="1">
      <c r="B42" s="109" t="s">
        <v>39</v>
      </c>
      <c r="C42" s="110"/>
      <c r="D42" s="110"/>
      <c r="E42" s="110"/>
      <c r="F42" s="111"/>
      <c r="I42" s="134">
        <f t="shared" ref="I42:I56" si="0">M17</f>
        <v>0</v>
      </c>
      <c r="J42" s="135"/>
      <c r="K42" s="135"/>
      <c r="L42" s="135"/>
      <c r="M42" s="136"/>
      <c r="P42" s="134">
        <f t="shared" ref="P42:P56" si="1">X17</f>
        <v>0</v>
      </c>
      <c r="Q42" s="135"/>
      <c r="R42" s="135"/>
      <c r="S42" s="135"/>
      <c r="T42" s="136"/>
      <c r="W42" s="134">
        <f t="shared" ref="W42:W56" si="2">AI17</f>
        <v>0</v>
      </c>
      <c r="X42" s="135"/>
      <c r="Y42" s="135"/>
      <c r="Z42" s="135"/>
      <c r="AA42" s="136"/>
      <c r="AD42" s="134">
        <f t="shared" ref="AD42:AD56" si="3">AT17</f>
        <v>0</v>
      </c>
      <c r="AE42" s="135"/>
      <c r="AF42" s="135"/>
      <c r="AG42" s="135"/>
      <c r="AH42" s="136"/>
      <c r="AK42" s="134">
        <f t="shared" ref="AK42:AK56" si="4">BE17</f>
        <v>0</v>
      </c>
      <c r="AL42" s="135"/>
      <c r="AM42" s="135"/>
      <c r="AN42" s="135"/>
      <c r="AO42" s="136"/>
      <c r="AT42" s="134" t="e">
        <f>((I37/AT37)*I42)+((P37/AT37)*P42)+((W37/AT37)*W42)+((AD37/AT37)*AD42)+((AK37/AT37)*AK42)</f>
        <v>#DIV/0!</v>
      </c>
      <c r="AU42" s="199"/>
      <c r="AV42" s="199"/>
      <c r="AW42" s="199"/>
      <c r="AX42" s="199"/>
      <c r="AY42" s="200"/>
      <c r="BB42" s="134" t="e">
        <f>SUM(AT42)</f>
        <v>#DIV/0!</v>
      </c>
      <c r="BC42" s="199"/>
      <c r="BD42" s="199"/>
      <c r="BE42" s="199"/>
      <c r="BF42" s="199"/>
      <c r="BG42" s="200"/>
    </row>
    <row r="43" spans="1:62" s="8" customFormat="1">
      <c r="B43" s="109">
        <v>2</v>
      </c>
      <c r="C43" s="110"/>
      <c r="D43" s="110"/>
      <c r="E43" s="110"/>
      <c r="F43" s="111"/>
      <c r="I43" s="134">
        <f t="shared" si="0"/>
        <v>0</v>
      </c>
      <c r="J43" s="135"/>
      <c r="K43" s="135"/>
      <c r="L43" s="135"/>
      <c r="M43" s="136"/>
      <c r="P43" s="134">
        <f t="shared" si="1"/>
        <v>0</v>
      </c>
      <c r="Q43" s="135"/>
      <c r="R43" s="135"/>
      <c r="S43" s="135"/>
      <c r="T43" s="136"/>
      <c r="W43" s="134">
        <f t="shared" si="2"/>
        <v>0</v>
      </c>
      <c r="X43" s="135"/>
      <c r="Y43" s="135"/>
      <c r="Z43" s="135"/>
      <c r="AA43" s="136"/>
      <c r="AD43" s="134">
        <f t="shared" si="3"/>
        <v>0</v>
      </c>
      <c r="AE43" s="135"/>
      <c r="AF43" s="135"/>
      <c r="AG43" s="135"/>
      <c r="AH43" s="136"/>
      <c r="AK43" s="134">
        <f t="shared" si="4"/>
        <v>0</v>
      </c>
      <c r="AL43" s="135"/>
      <c r="AM43" s="135"/>
      <c r="AN43" s="135"/>
      <c r="AO43" s="136"/>
      <c r="AT43" s="134" t="e">
        <f>((I37/AT37)*I43)+((P37/AT37)*P43)+((W37/AT37)*W43)+((AD37/AT37)*AD43)+((AK37/AT37)*AK43)</f>
        <v>#DIV/0!</v>
      </c>
      <c r="AU43" s="199"/>
      <c r="AV43" s="199"/>
      <c r="AW43" s="199"/>
      <c r="AX43" s="199"/>
      <c r="AY43" s="200"/>
      <c r="BB43" s="134" t="e">
        <f>SUM(AT42:AY43)</f>
        <v>#DIV/0!</v>
      </c>
      <c r="BC43" s="199"/>
      <c r="BD43" s="199"/>
      <c r="BE43" s="199"/>
      <c r="BF43" s="199"/>
      <c r="BG43" s="200"/>
    </row>
    <row r="44" spans="1:62" s="8" customFormat="1">
      <c r="B44" s="109" t="s">
        <v>40</v>
      </c>
      <c r="C44" s="110"/>
      <c r="D44" s="110"/>
      <c r="E44" s="110"/>
      <c r="F44" s="111"/>
      <c r="I44" s="134">
        <f t="shared" si="0"/>
        <v>0</v>
      </c>
      <c r="J44" s="135"/>
      <c r="K44" s="135"/>
      <c r="L44" s="135"/>
      <c r="M44" s="136"/>
      <c r="P44" s="134">
        <f t="shared" si="1"/>
        <v>0</v>
      </c>
      <c r="Q44" s="135"/>
      <c r="R44" s="135"/>
      <c r="S44" s="135"/>
      <c r="T44" s="136"/>
      <c r="W44" s="134">
        <f t="shared" si="2"/>
        <v>0</v>
      </c>
      <c r="X44" s="135"/>
      <c r="Y44" s="135"/>
      <c r="Z44" s="135"/>
      <c r="AA44" s="136"/>
      <c r="AD44" s="134">
        <f t="shared" si="3"/>
        <v>0</v>
      </c>
      <c r="AE44" s="135"/>
      <c r="AF44" s="135"/>
      <c r="AG44" s="135"/>
      <c r="AH44" s="136"/>
      <c r="AK44" s="134">
        <f t="shared" si="4"/>
        <v>0</v>
      </c>
      <c r="AL44" s="135"/>
      <c r="AM44" s="135"/>
      <c r="AN44" s="135"/>
      <c r="AO44" s="136"/>
      <c r="AT44" s="134" t="e">
        <f>((I37/AT37)*I44)+((P37/AT37)*P44)+((W37/AT37)*W44)+((AD37/AT37)*AD44)+((AK37/AT37)*AK44)</f>
        <v>#DIV/0!</v>
      </c>
      <c r="AU44" s="199"/>
      <c r="AV44" s="199"/>
      <c r="AW44" s="199"/>
      <c r="AX44" s="199"/>
      <c r="AY44" s="200"/>
      <c r="BB44" s="134" t="e">
        <f>SUM(AT42:AY44)</f>
        <v>#DIV/0!</v>
      </c>
      <c r="BC44" s="199"/>
      <c r="BD44" s="199"/>
      <c r="BE44" s="199"/>
      <c r="BF44" s="199"/>
      <c r="BG44" s="200"/>
    </row>
    <row r="45" spans="1:62" s="8" customFormat="1">
      <c r="B45" s="109">
        <v>1</v>
      </c>
      <c r="C45" s="110"/>
      <c r="D45" s="110"/>
      <c r="E45" s="110"/>
      <c r="F45" s="111"/>
      <c r="I45" s="134">
        <f t="shared" si="0"/>
        <v>0</v>
      </c>
      <c r="J45" s="135"/>
      <c r="K45" s="135"/>
      <c r="L45" s="135"/>
      <c r="M45" s="136"/>
      <c r="P45" s="134">
        <f t="shared" si="1"/>
        <v>0</v>
      </c>
      <c r="Q45" s="135"/>
      <c r="R45" s="135"/>
      <c r="S45" s="135"/>
      <c r="T45" s="136"/>
      <c r="W45" s="134">
        <f t="shared" si="2"/>
        <v>0</v>
      </c>
      <c r="X45" s="135"/>
      <c r="Y45" s="135"/>
      <c r="Z45" s="135"/>
      <c r="AA45" s="136"/>
      <c r="AD45" s="134">
        <f t="shared" si="3"/>
        <v>0</v>
      </c>
      <c r="AE45" s="135"/>
      <c r="AF45" s="135"/>
      <c r="AG45" s="135"/>
      <c r="AH45" s="136"/>
      <c r="AK45" s="134">
        <f t="shared" si="4"/>
        <v>0</v>
      </c>
      <c r="AL45" s="135"/>
      <c r="AM45" s="135"/>
      <c r="AN45" s="135"/>
      <c r="AO45" s="136"/>
      <c r="AT45" s="134" t="e">
        <f>((I37/AT37)*I45)+((P37/AT37)*P45)+((W37/AT37)*W45)+((AD37/AT37)*AD45)+((AK37/AT37)*AK45)</f>
        <v>#DIV/0!</v>
      </c>
      <c r="AU45" s="199"/>
      <c r="AV45" s="199"/>
      <c r="AW45" s="199"/>
      <c r="AX45" s="199"/>
      <c r="AY45" s="200"/>
      <c r="BB45" s="134" t="e">
        <f>SUM(AT42:AY45)</f>
        <v>#DIV/0!</v>
      </c>
      <c r="BC45" s="199"/>
      <c r="BD45" s="199"/>
      <c r="BE45" s="199"/>
      <c r="BF45" s="199"/>
      <c r="BG45" s="200"/>
    </row>
    <row r="46" spans="1:62" s="8" customFormat="1">
      <c r="B46" s="109" t="s">
        <v>28</v>
      </c>
      <c r="C46" s="110"/>
      <c r="D46" s="110"/>
      <c r="E46" s="110"/>
      <c r="F46" s="111"/>
      <c r="I46" s="134">
        <f t="shared" si="0"/>
        <v>0</v>
      </c>
      <c r="J46" s="135"/>
      <c r="K46" s="135"/>
      <c r="L46" s="135"/>
      <c r="M46" s="136"/>
      <c r="P46" s="134">
        <f t="shared" si="1"/>
        <v>0</v>
      </c>
      <c r="Q46" s="135"/>
      <c r="R46" s="135"/>
      <c r="S46" s="135"/>
      <c r="T46" s="136"/>
      <c r="W46" s="134">
        <f t="shared" si="2"/>
        <v>0</v>
      </c>
      <c r="X46" s="135"/>
      <c r="Y46" s="135"/>
      <c r="Z46" s="135"/>
      <c r="AA46" s="136"/>
      <c r="AD46" s="134">
        <f t="shared" si="3"/>
        <v>0</v>
      </c>
      <c r="AE46" s="135"/>
      <c r="AF46" s="135"/>
      <c r="AG46" s="135"/>
      <c r="AH46" s="136"/>
      <c r="AK46" s="134">
        <f t="shared" si="4"/>
        <v>0</v>
      </c>
      <c r="AL46" s="135"/>
      <c r="AM46" s="135"/>
      <c r="AN46" s="135"/>
      <c r="AO46" s="136"/>
      <c r="AT46" s="134" t="e">
        <f>((I37/AT37)*I46)+((P37/AT37)*P46)+((W37/AT37)*W46)+((AD37/AT37)*AD46)+((AK37/AT37)*AK46)</f>
        <v>#DIV/0!</v>
      </c>
      <c r="AU46" s="199"/>
      <c r="AV46" s="199"/>
      <c r="AW46" s="199"/>
      <c r="AX46" s="199"/>
      <c r="AY46" s="200"/>
      <c r="BB46" s="134" t="e">
        <f>SUM(AT42:AY46)</f>
        <v>#DIV/0!</v>
      </c>
      <c r="BC46" s="199"/>
      <c r="BD46" s="199"/>
      <c r="BE46" s="199"/>
      <c r="BF46" s="199"/>
      <c r="BG46" s="200"/>
    </row>
    <row r="47" spans="1:62" s="8" customFormat="1">
      <c r="B47" s="109" t="s">
        <v>29</v>
      </c>
      <c r="C47" s="110"/>
      <c r="D47" s="110"/>
      <c r="E47" s="110"/>
      <c r="F47" s="111"/>
      <c r="I47" s="134">
        <f t="shared" si="0"/>
        <v>0</v>
      </c>
      <c r="J47" s="135"/>
      <c r="K47" s="135"/>
      <c r="L47" s="135"/>
      <c r="M47" s="136"/>
      <c r="P47" s="134">
        <f t="shared" si="1"/>
        <v>0</v>
      </c>
      <c r="Q47" s="135"/>
      <c r="R47" s="135"/>
      <c r="S47" s="135"/>
      <c r="T47" s="136"/>
      <c r="W47" s="134">
        <f t="shared" si="2"/>
        <v>0</v>
      </c>
      <c r="X47" s="135"/>
      <c r="Y47" s="135"/>
      <c r="Z47" s="135"/>
      <c r="AA47" s="136"/>
      <c r="AD47" s="134">
        <f t="shared" si="3"/>
        <v>0</v>
      </c>
      <c r="AE47" s="135"/>
      <c r="AF47" s="135"/>
      <c r="AG47" s="135"/>
      <c r="AH47" s="136"/>
      <c r="AK47" s="134">
        <f t="shared" si="4"/>
        <v>0</v>
      </c>
      <c r="AL47" s="135"/>
      <c r="AM47" s="135"/>
      <c r="AN47" s="135"/>
      <c r="AO47" s="136"/>
      <c r="AT47" s="134" t="e">
        <f>((I37/AT37)*I47)+((P37/AT37)*P47)+((W37/AT37)*W47)+((AD37/AT37)*AD47)+((AK37/AT37)*AK47)</f>
        <v>#DIV/0!</v>
      </c>
      <c r="AU47" s="199"/>
      <c r="AV47" s="199"/>
      <c r="AW47" s="199"/>
      <c r="AX47" s="199"/>
      <c r="AY47" s="200"/>
      <c r="BB47" s="134" t="e">
        <f>SUM(AT42:AY47)</f>
        <v>#DIV/0!</v>
      </c>
      <c r="BC47" s="199"/>
      <c r="BD47" s="199"/>
      <c r="BE47" s="199"/>
      <c r="BF47" s="199"/>
      <c r="BG47" s="200"/>
    </row>
    <row r="48" spans="1:62" s="8" customFormat="1">
      <c r="B48" s="109" t="s">
        <v>30</v>
      </c>
      <c r="C48" s="110"/>
      <c r="D48" s="110"/>
      <c r="E48" s="110"/>
      <c r="F48" s="111"/>
      <c r="I48" s="134">
        <f t="shared" si="0"/>
        <v>0</v>
      </c>
      <c r="J48" s="135"/>
      <c r="K48" s="135"/>
      <c r="L48" s="135"/>
      <c r="M48" s="136"/>
      <c r="P48" s="134">
        <f t="shared" si="1"/>
        <v>0</v>
      </c>
      <c r="Q48" s="135"/>
      <c r="R48" s="135"/>
      <c r="S48" s="135"/>
      <c r="T48" s="136"/>
      <c r="W48" s="134">
        <f t="shared" si="2"/>
        <v>0</v>
      </c>
      <c r="X48" s="135"/>
      <c r="Y48" s="135"/>
      <c r="Z48" s="135"/>
      <c r="AA48" s="136"/>
      <c r="AD48" s="134">
        <f t="shared" si="3"/>
        <v>0</v>
      </c>
      <c r="AE48" s="135"/>
      <c r="AF48" s="135"/>
      <c r="AG48" s="135"/>
      <c r="AH48" s="136"/>
      <c r="AK48" s="134">
        <f t="shared" si="4"/>
        <v>0</v>
      </c>
      <c r="AL48" s="135"/>
      <c r="AM48" s="135"/>
      <c r="AN48" s="135"/>
      <c r="AO48" s="136"/>
      <c r="AT48" s="134" t="e">
        <f>((I37/AT37)*I48)+((P37/AT37)*P48)+((W37/AT37)*W48)+((AD37/AT37)*AD48)+((AK37/AT37)*AK48)</f>
        <v>#DIV/0!</v>
      </c>
      <c r="AU48" s="199"/>
      <c r="AV48" s="199"/>
      <c r="AW48" s="199"/>
      <c r="AX48" s="199"/>
      <c r="AY48" s="200"/>
      <c r="BB48" s="134" t="e">
        <f>SUM(AT42:AY48)</f>
        <v>#DIV/0!</v>
      </c>
      <c r="BC48" s="199"/>
      <c r="BD48" s="199"/>
      <c r="BE48" s="199"/>
      <c r="BF48" s="199"/>
      <c r="BG48" s="200"/>
    </row>
    <row r="49" spans="2:59" s="8" customFormat="1">
      <c r="B49" s="109" t="s">
        <v>31</v>
      </c>
      <c r="C49" s="110"/>
      <c r="D49" s="110"/>
      <c r="E49" s="110"/>
      <c r="F49" s="111"/>
      <c r="I49" s="134">
        <f t="shared" si="0"/>
        <v>0</v>
      </c>
      <c r="J49" s="135"/>
      <c r="K49" s="135"/>
      <c r="L49" s="135"/>
      <c r="M49" s="136"/>
      <c r="P49" s="134">
        <f t="shared" si="1"/>
        <v>0</v>
      </c>
      <c r="Q49" s="135"/>
      <c r="R49" s="135"/>
      <c r="S49" s="135"/>
      <c r="T49" s="136"/>
      <c r="W49" s="134">
        <f t="shared" si="2"/>
        <v>0</v>
      </c>
      <c r="X49" s="135"/>
      <c r="Y49" s="135"/>
      <c r="Z49" s="135"/>
      <c r="AA49" s="136"/>
      <c r="AD49" s="134">
        <f t="shared" si="3"/>
        <v>0</v>
      </c>
      <c r="AE49" s="135"/>
      <c r="AF49" s="135"/>
      <c r="AG49" s="135"/>
      <c r="AH49" s="136"/>
      <c r="AK49" s="134">
        <f t="shared" si="4"/>
        <v>0</v>
      </c>
      <c r="AL49" s="135"/>
      <c r="AM49" s="135"/>
      <c r="AN49" s="135"/>
      <c r="AO49" s="136"/>
      <c r="AT49" s="134" t="e">
        <f>((I37/AT37)*I49)+((P37/AT37)*P49)+((W37/AT37)*W49)+((AD37/AT37)*AD49)+((AK37/AT37)*AK49)</f>
        <v>#DIV/0!</v>
      </c>
      <c r="AU49" s="199"/>
      <c r="AV49" s="199"/>
      <c r="AW49" s="199"/>
      <c r="AX49" s="199"/>
      <c r="AY49" s="200"/>
      <c r="BB49" s="134" t="e">
        <f>SUM(AT42:AY49)</f>
        <v>#DIV/0!</v>
      </c>
      <c r="BC49" s="199"/>
      <c r="BD49" s="199"/>
      <c r="BE49" s="199"/>
      <c r="BF49" s="199"/>
      <c r="BG49" s="200"/>
    </row>
    <row r="50" spans="2:59" s="8" customFormat="1">
      <c r="B50" s="109" t="s">
        <v>32</v>
      </c>
      <c r="C50" s="110"/>
      <c r="D50" s="110"/>
      <c r="E50" s="110"/>
      <c r="F50" s="111"/>
      <c r="I50" s="134">
        <f t="shared" si="0"/>
        <v>0</v>
      </c>
      <c r="J50" s="135"/>
      <c r="K50" s="135"/>
      <c r="L50" s="135"/>
      <c r="M50" s="136"/>
      <c r="P50" s="134">
        <f t="shared" si="1"/>
        <v>0</v>
      </c>
      <c r="Q50" s="135"/>
      <c r="R50" s="135"/>
      <c r="S50" s="135"/>
      <c r="T50" s="136"/>
      <c r="W50" s="134">
        <f t="shared" si="2"/>
        <v>0</v>
      </c>
      <c r="X50" s="135"/>
      <c r="Y50" s="135"/>
      <c r="Z50" s="135"/>
      <c r="AA50" s="136"/>
      <c r="AD50" s="134">
        <f t="shared" si="3"/>
        <v>0</v>
      </c>
      <c r="AE50" s="135"/>
      <c r="AF50" s="135"/>
      <c r="AG50" s="135"/>
      <c r="AH50" s="136"/>
      <c r="AK50" s="134">
        <f t="shared" si="4"/>
        <v>0</v>
      </c>
      <c r="AL50" s="135"/>
      <c r="AM50" s="135"/>
      <c r="AN50" s="135"/>
      <c r="AO50" s="136"/>
      <c r="AT50" s="134" t="e">
        <f>((I37/AT37)*I50)+((P37/AT37)*P50)+((W37/AT37)*W50)+((AD37/AT37)*AD50)+((AK37/AT37)*AK50)</f>
        <v>#DIV/0!</v>
      </c>
      <c r="AU50" s="199"/>
      <c r="AV50" s="199"/>
      <c r="AW50" s="199"/>
      <c r="AX50" s="199"/>
      <c r="AY50" s="200"/>
      <c r="BB50" s="134" t="e">
        <f>SUM(AT42:AY50)</f>
        <v>#DIV/0!</v>
      </c>
      <c r="BC50" s="199"/>
      <c r="BD50" s="199"/>
      <c r="BE50" s="199"/>
      <c r="BF50" s="199"/>
      <c r="BG50" s="200"/>
    </row>
    <row r="51" spans="2:59" s="8" customFormat="1" ht="12.6" customHeight="1">
      <c r="B51" s="109" t="s">
        <v>33</v>
      </c>
      <c r="C51" s="110"/>
      <c r="D51" s="110"/>
      <c r="E51" s="110"/>
      <c r="F51" s="111"/>
      <c r="I51" s="134">
        <f t="shared" si="0"/>
        <v>0</v>
      </c>
      <c r="J51" s="135"/>
      <c r="K51" s="135"/>
      <c r="L51" s="135"/>
      <c r="M51" s="136"/>
      <c r="P51" s="134">
        <f t="shared" si="1"/>
        <v>0</v>
      </c>
      <c r="Q51" s="135"/>
      <c r="R51" s="135"/>
      <c r="S51" s="135"/>
      <c r="T51" s="136"/>
      <c r="W51" s="134">
        <f t="shared" si="2"/>
        <v>0</v>
      </c>
      <c r="X51" s="135"/>
      <c r="Y51" s="135"/>
      <c r="Z51" s="135"/>
      <c r="AA51" s="136"/>
      <c r="AD51" s="134">
        <f t="shared" si="3"/>
        <v>0</v>
      </c>
      <c r="AE51" s="135"/>
      <c r="AF51" s="135"/>
      <c r="AG51" s="135"/>
      <c r="AH51" s="136"/>
      <c r="AK51" s="134">
        <f t="shared" si="4"/>
        <v>0</v>
      </c>
      <c r="AL51" s="135"/>
      <c r="AM51" s="135"/>
      <c r="AN51" s="135"/>
      <c r="AO51" s="136"/>
      <c r="AT51" s="134" t="e">
        <f>((I37/AT37)*I51)+((P37/AT37)*P51)+((W37/AT37)*W51)+((AD37/AT37)*AD51)+((AK37/AT37)*AK51)</f>
        <v>#DIV/0!</v>
      </c>
      <c r="AU51" s="199"/>
      <c r="AV51" s="199"/>
      <c r="AW51" s="199"/>
      <c r="AX51" s="199"/>
      <c r="AY51" s="200"/>
      <c r="BB51" s="134" t="e">
        <f>SUM(AT42:AY51)</f>
        <v>#DIV/0!</v>
      </c>
      <c r="BC51" s="199"/>
      <c r="BD51" s="199"/>
      <c r="BE51" s="199"/>
      <c r="BF51" s="199"/>
      <c r="BG51" s="200"/>
    </row>
    <row r="52" spans="2:59" s="8" customFormat="1">
      <c r="B52" s="109" t="s">
        <v>34</v>
      </c>
      <c r="C52" s="110"/>
      <c r="D52" s="110"/>
      <c r="E52" s="110"/>
      <c r="F52" s="111"/>
      <c r="I52" s="134">
        <f t="shared" si="0"/>
        <v>0</v>
      </c>
      <c r="J52" s="135"/>
      <c r="K52" s="135"/>
      <c r="L52" s="135"/>
      <c r="M52" s="136"/>
      <c r="P52" s="134">
        <f t="shared" si="1"/>
        <v>0</v>
      </c>
      <c r="Q52" s="135"/>
      <c r="R52" s="135"/>
      <c r="S52" s="135"/>
      <c r="T52" s="136"/>
      <c r="W52" s="134">
        <f t="shared" si="2"/>
        <v>0</v>
      </c>
      <c r="X52" s="135"/>
      <c r="Y52" s="135"/>
      <c r="Z52" s="135"/>
      <c r="AA52" s="136"/>
      <c r="AD52" s="134">
        <f t="shared" si="3"/>
        <v>0</v>
      </c>
      <c r="AE52" s="135"/>
      <c r="AF52" s="135"/>
      <c r="AG52" s="135"/>
      <c r="AH52" s="136"/>
      <c r="AK52" s="134">
        <f t="shared" si="4"/>
        <v>0</v>
      </c>
      <c r="AL52" s="135"/>
      <c r="AM52" s="135"/>
      <c r="AN52" s="135"/>
      <c r="AO52" s="136"/>
      <c r="AT52" s="134" t="e">
        <f>((I37/AT37)*I52)+((P37/AT37)*P52)+((W37/AT37)*W52)+((AD37/AT37)*AD52)+((AK37/AT37)*AK52)</f>
        <v>#DIV/0!</v>
      </c>
      <c r="AU52" s="199"/>
      <c r="AV52" s="199"/>
      <c r="AW52" s="199"/>
      <c r="AX52" s="199"/>
      <c r="AY52" s="200"/>
      <c r="BB52" s="134" t="e">
        <f>SUM(AT42:AY52)</f>
        <v>#DIV/0!</v>
      </c>
      <c r="BC52" s="199"/>
      <c r="BD52" s="199"/>
      <c r="BE52" s="199"/>
      <c r="BF52" s="199"/>
      <c r="BG52" s="200"/>
    </row>
    <row r="53" spans="2:59" s="8" customFormat="1">
      <c r="B53" s="109" t="s">
        <v>35</v>
      </c>
      <c r="C53" s="110"/>
      <c r="D53" s="110"/>
      <c r="E53" s="110"/>
      <c r="F53" s="111"/>
      <c r="I53" s="134">
        <f t="shared" si="0"/>
        <v>0</v>
      </c>
      <c r="J53" s="135"/>
      <c r="K53" s="135"/>
      <c r="L53" s="135"/>
      <c r="M53" s="136"/>
      <c r="P53" s="134">
        <f t="shared" si="1"/>
        <v>0</v>
      </c>
      <c r="Q53" s="135"/>
      <c r="R53" s="135"/>
      <c r="S53" s="135"/>
      <c r="T53" s="136"/>
      <c r="W53" s="134">
        <f t="shared" si="2"/>
        <v>0</v>
      </c>
      <c r="X53" s="135"/>
      <c r="Y53" s="135"/>
      <c r="Z53" s="135"/>
      <c r="AA53" s="136"/>
      <c r="AD53" s="134">
        <f t="shared" si="3"/>
        <v>0</v>
      </c>
      <c r="AE53" s="135"/>
      <c r="AF53" s="135"/>
      <c r="AG53" s="135"/>
      <c r="AH53" s="136"/>
      <c r="AK53" s="134">
        <f t="shared" si="4"/>
        <v>0</v>
      </c>
      <c r="AL53" s="135"/>
      <c r="AM53" s="135"/>
      <c r="AN53" s="135"/>
      <c r="AO53" s="136"/>
      <c r="AT53" s="134" t="e">
        <f>((I37/AT37)*I53)+((P37/AT37)*P53)+((W37/AT37)*W53)+((AD37/AT37)*AD53)+((AK37/AT37)*AK53)</f>
        <v>#DIV/0!</v>
      </c>
      <c r="AU53" s="199"/>
      <c r="AV53" s="199"/>
      <c r="AW53" s="199"/>
      <c r="AX53" s="199"/>
      <c r="AY53" s="200"/>
      <c r="BB53" s="134" t="e">
        <f>SUM(AT42:AY53)</f>
        <v>#DIV/0!</v>
      </c>
      <c r="BC53" s="199"/>
      <c r="BD53" s="199"/>
      <c r="BE53" s="199"/>
      <c r="BF53" s="199"/>
      <c r="BG53" s="200"/>
    </row>
    <row r="54" spans="2:59" s="8" customFormat="1">
      <c r="B54" s="109" t="s">
        <v>36</v>
      </c>
      <c r="C54" s="110"/>
      <c r="D54" s="110"/>
      <c r="E54" s="110"/>
      <c r="F54" s="111"/>
      <c r="I54" s="134">
        <f t="shared" si="0"/>
        <v>0</v>
      </c>
      <c r="J54" s="135"/>
      <c r="K54" s="135"/>
      <c r="L54" s="135"/>
      <c r="M54" s="136"/>
      <c r="P54" s="134">
        <f t="shared" si="1"/>
        <v>0</v>
      </c>
      <c r="Q54" s="135"/>
      <c r="R54" s="135"/>
      <c r="S54" s="135"/>
      <c r="T54" s="136"/>
      <c r="W54" s="134">
        <f t="shared" si="2"/>
        <v>0</v>
      </c>
      <c r="X54" s="135"/>
      <c r="Y54" s="135"/>
      <c r="Z54" s="135"/>
      <c r="AA54" s="136"/>
      <c r="AD54" s="134">
        <f t="shared" si="3"/>
        <v>0</v>
      </c>
      <c r="AE54" s="135"/>
      <c r="AF54" s="135"/>
      <c r="AG54" s="135"/>
      <c r="AH54" s="136"/>
      <c r="AK54" s="134">
        <f t="shared" si="4"/>
        <v>0</v>
      </c>
      <c r="AL54" s="135"/>
      <c r="AM54" s="135"/>
      <c r="AN54" s="135"/>
      <c r="AO54" s="136"/>
      <c r="AT54" s="134" t="e">
        <f>((I37/AT37)*I54)+((P37/AT37)*P54)+((W37/AT37)*W54)+((AD37/AT37)*AD54)+((AK37/AT37)*AK54)</f>
        <v>#DIV/0!</v>
      </c>
      <c r="AU54" s="199"/>
      <c r="AV54" s="199"/>
      <c r="AW54" s="199"/>
      <c r="AX54" s="199"/>
      <c r="AY54" s="200"/>
      <c r="BB54" s="134" t="e">
        <f>SUM(AT42:AY54)</f>
        <v>#DIV/0!</v>
      </c>
      <c r="BC54" s="199"/>
      <c r="BD54" s="199"/>
      <c r="BE54" s="199"/>
      <c r="BF54" s="199"/>
      <c r="BG54" s="200"/>
    </row>
    <row r="55" spans="2:59" s="8" customFormat="1">
      <c r="B55" s="109" t="s">
        <v>37</v>
      </c>
      <c r="C55" s="110"/>
      <c r="D55" s="110"/>
      <c r="E55" s="110"/>
      <c r="F55" s="111"/>
      <c r="I55" s="131">
        <f t="shared" si="0"/>
        <v>0</v>
      </c>
      <c r="J55" s="132"/>
      <c r="K55" s="132"/>
      <c r="L55" s="132"/>
      <c r="M55" s="133"/>
      <c r="P55" s="131">
        <f t="shared" si="1"/>
        <v>0</v>
      </c>
      <c r="Q55" s="132"/>
      <c r="R55" s="132"/>
      <c r="S55" s="132"/>
      <c r="T55" s="133"/>
      <c r="W55" s="131">
        <f t="shared" si="2"/>
        <v>0</v>
      </c>
      <c r="X55" s="132"/>
      <c r="Y55" s="132"/>
      <c r="Z55" s="132"/>
      <c r="AA55" s="133"/>
      <c r="AD55" s="131">
        <f t="shared" si="3"/>
        <v>0</v>
      </c>
      <c r="AE55" s="132"/>
      <c r="AF55" s="132"/>
      <c r="AG55" s="132"/>
      <c r="AH55" s="133"/>
      <c r="AK55" s="131">
        <f t="shared" si="4"/>
        <v>0</v>
      </c>
      <c r="AL55" s="132"/>
      <c r="AM55" s="132"/>
      <c r="AN55" s="132"/>
      <c r="AO55" s="133"/>
      <c r="AT55" s="131" t="e">
        <f>((I37/AT37)*I55)+((P37/AT37)*P55)+((W37/AT37)*W55)+((AD37/AT37)*AD55)+((AK37/AT37)*AK55)</f>
        <v>#DIV/0!</v>
      </c>
      <c r="AU55" s="132"/>
      <c r="AV55" s="132"/>
      <c r="AW55" s="132"/>
      <c r="AX55" s="132"/>
      <c r="AY55" s="133"/>
      <c r="BB55" s="224" t="e">
        <f>SUM(AT42:AY55)</f>
        <v>#DIV/0!</v>
      </c>
      <c r="BC55" s="225"/>
      <c r="BD55" s="225"/>
      <c r="BE55" s="225"/>
      <c r="BF55" s="225"/>
      <c r="BG55" s="226"/>
    </row>
    <row r="56" spans="2:59" s="8" customFormat="1">
      <c r="B56" s="109" t="s">
        <v>38</v>
      </c>
      <c r="C56" s="110"/>
      <c r="D56" s="110"/>
      <c r="E56" s="110"/>
      <c r="F56" s="111"/>
      <c r="I56" s="131">
        <f t="shared" si="0"/>
        <v>0</v>
      </c>
      <c r="J56" s="132"/>
      <c r="K56" s="132"/>
      <c r="L56" s="132"/>
      <c r="M56" s="133"/>
      <c r="P56" s="131">
        <f t="shared" si="1"/>
        <v>0</v>
      </c>
      <c r="Q56" s="132"/>
      <c r="R56" s="132"/>
      <c r="S56" s="132"/>
      <c r="T56" s="133"/>
      <c r="W56" s="131">
        <f t="shared" si="2"/>
        <v>0</v>
      </c>
      <c r="X56" s="132"/>
      <c r="Y56" s="132"/>
      <c r="Z56" s="132"/>
      <c r="AA56" s="133"/>
      <c r="AD56" s="131">
        <f t="shared" si="3"/>
        <v>0</v>
      </c>
      <c r="AE56" s="132"/>
      <c r="AF56" s="132"/>
      <c r="AG56" s="132"/>
      <c r="AH56" s="133"/>
      <c r="AK56" s="131">
        <f t="shared" si="4"/>
        <v>0</v>
      </c>
      <c r="AL56" s="132"/>
      <c r="AM56" s="132"/>
      <c r="AN56" s="132"/>
      <c r="AO56" s="133"/>
      <c r="AT56" s="131" t="e">
        <f>((I37/AT37)*I56)+((P37/AT37)*P56)+((W37/AT37)*W56)+((AD37/AT37)*AD56)+((AK37/AT37)*AK56)</f>
        <v>#DIV/0!</v>
      </c>
      <c r="AU56" s="132"/>
      <c r="AV56" s="132"/>
      <c r="AW56" s="132"/>
      <c r="AX56" s="132"/>
      <c r="AY56" s="133"/>
      <c r="BB56" s="131"/>
      <c r="BC56" s="132"/>
      <c r="BD56" s="132"/>
      <c r="BE56" s="132"/>
      <c r="BF56" s="132"/>
      <c r="BG56" s="133"/>
    </row>
    <row r="57" spans="2:59" ht="6.6" customHeight="1"/>
    <row r="58" spans="2:59" s="2" customFormat="1" ht="15" customHeight="1">
      <c r="B58" s="198" t="s">
        <v>45</v>
      </c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7"/>
      <c r="R58" s="17"/>
      <c r="AD58" s="126" t="s">
        <v>47</v>
      </c>
      <c r="AE58" s="126"/>
      <c r="AF58" s="126"/>
      <c r="AG58" s="126"/>
      <c r="AH58" s="126"/>
      <c r="AI58" s="126"/>
      <c r="AJ58" s="126"/>
      <c r="AK58" s="126"/>
      <c r="AL58" s="126"/>
      <c r="AM58" s="127"/>
      <c r="AN58" s="127"/>
      <c r="AO58" s="127"/>
      <c r="AP58" s="127"/>
      <c r="AQ58" s="127"/>
      <c r="AT58" s="201" t="s">
        <v>46</v>
      </c>
      <c r="AU58" s="202"/>
      <c r="AV58" s="202"/>
      <c r="AW58" s="202"/>
      <c r="AX58" s="202"/>
      <c r="AY58" s="202"/>
      <c r="AZ58" s="202"/>
      <c r="BA58" s="202"/>
      <c r="BB58" s="205" t="e">
        <f>SUM(BB42:BG55)</f>
        <v>#DIV/0!</v>
      </c>
      <c r="BC58" s="205"/>
      <c r="BD58" s="205"/>
      <c r="BE58" s="205"/>
      <c r="BF58" s="205"/>
      <c r="BG58" s="206"/>
    </row>
    <row r="59" spans="2:59" ht="10.199999999999999" customHeight="1">
      <c r="AD59" s="126"/>
      <c r="AE59" s="126"/>
      <c r="AF59" s="126"/>
      <c r="AG59" s="126"/>
      <c r="AH59" s="126"/>
      <c r="AI59" s="126"/>
      <c r="AJ59" s="126"/>
      <c r="AK59" s="126"/>
      <c r="AL59" s="126"/>
      <c r="AM59" s="128"/>
      <c r="AN59" s="128"/>
      <c r="AO59" s="128"/>
      <c r="AP59" s="128"/>
      <c r="AQ59" s="128"/>
      <c r="AT59" s="203"/>
      <c r="AU59" s="204"/>
      <c r="AV59" s="204"/>
      <c r="AW59" s="204"/>
      <c r="AX59" s="204"/>
      <c r="AY59" s="204"/>
      <c r="AZ59" s="204"/>
      <c r="BA59" s="204"/>
      <c r="BB59" s="207"/>
      <c r="BC59" s="207"/>
      <c r="BD59" s="207"/>
      <c r="BE59" s="207"/>
      <c r="BF59" s="207"/>
      <c r="BG59" s="208"/>
    </row>
    <row r="60" spans="2:59" s="2" customFormat="1" ht="4.95" customHeight="1">
      <c r="AT60" s="16"/>
      <c r="AU60" s="16"/>
      <c r="AV60" s="16"/>
      <c r="AW60" s="16"/>
      <c r="AX60" s="16"/>
      <c r="AY60" s="16"/>
      <c r="AZ60" s="16"/>
      <c r="BA60" s="16"/>
      <c r="BB60" s="10"/>
      <c r="BC60" s="10"/>
      <c r="BD60" s="10"/>
      <c r="BE60" s="10"/>
      <c r="BF60" s="10"/>
      <c r="BG60" s="10"/>
    </row>
    <row r="61" spans="2:59" ht="27" customHeight="1">
      <c r="B61" s="123" t="s">
        <v>25</v>
      </c>
      <c r="C61" s="124"/>
      <c r="D61" s="124"/>
      <c r="E61" s="124"/>
      <c r="F61" s="125"/>
      <c r="J61" s="139" t="s">
        <v>55</v>
      </c>
      <c r="K61" s="139"/>
      <c r="L61" s="139"/>
      <c r="M61" s="139"/>
      <c r="N61" s="139"/>
      <c r="O61" s="139"/>
      <c r="P61" s="32"/>
      <c r="Q61" s="32"/>
      <c r="R61" s="137" t="s">
        <v>192</v>
      </c>
      <c r="S61" s="138"/>
      <c r="T61" s="138"/>
      <c r="U61" s="138"/>
      <c r="V61" s="138"/>
      <c r="W61" s="138"/>
      <c r="Y61" s="137" t="s">
        <v>193</v>
      </c>
      <c r="Z61" s="137"/>
      <c r="AA61" s="137"/>
      <c r="AB61" s="137"/>
      <c r="AC61" s="137"/>
      <c r="AD61" s="137"/>
      <c r="AE61" s="38"/>
      <c r="AF61" s="38"/>
      <c r="AG61" s="102" t="s">
        <v>53</v>
      </c>
      <c r="AH61" s="102"/>
      <c r="AI61" s="102"/>
      <c r="AJ61" s="102"/>
      <c r="AK61" s="102"/>
    </row>
    <row r="62" spans="2:59">
      <c r="B62" s="109" t="s">
        <v>39</v>
      </c>
      <c r="C62" s="110"/>
      <c r="D62" s="110"/>
      <c r="E62" s="110"/>
      <c r="F62" s="111"/>
      <c r="J62" s="103" t="e">
        <f>ROUND(AT42,2)</f>
        <v>#DIV/0!</v>
      </c>
      <c r="K62" s="104"/>
      <c r="L62" s="104"/>
      <c r="M62" s="104"/>
      <c r="N62" s="104"/>
      <c r="O62" s="105"/>
      <c r="P62" s="22"/>
      <c r="Q62" s="22"/>
      <c r="R62" s="103">
        <f>'Aggregate Gradation Formula'!O64/100</f>
        <v>0</v>
      </c>
      <c r="S62" s="104"/>
      <c r="T62" s="104"/>
      <c r="U62" s="104"/>
      <c r="V62" s="104"/>
      <c r="W62" s="105"/>
      <c r="Y62" s="103">
        <f>'Aggregate Gradation Formula'!Q64/100</f>
        <v>0</v>
      </c>
      <c r="Z62" s="104"/>
      <c r="AA62" s="104"/>
      <c r="AB62" s="104"/>
      <c r="AC62" s="104"/>
      <c r="AD62" s="105"/>
      <c r="AE62" s="38"/>
      <c r="AF62" s="38"/>
      <c r="AG62" s="106" t="e">
        <f>IF(AND((J62&gt;=R62),(J62&lt;=Y62)),"Yes","No")</f>
        <v>#DIV/0!</v>
      </c>
      <c r="AH62" s="107"/>
      <c r="AI62" s="107"/>
      <c r="AJ62" s="107"/>
      <c r="AK62" s="108"/>
    </row>
    <row r="63" spans="2:59">
      <c r="B63" s="109">
        <v>2</v>
      </c>
      <c r="C63" s="110"/>
      <c r="D63" s="110"/>
      <c r="E63" s="110"/>
      <c r="F63" s="111"/>
      <c r="J63" s="103" t="e">
        <f t="shared" ref="J63:J74" si="5">ROUND(AT43,2)</f>
        <v>#DIV/0!</v>
      </c>
      <c r="K63" s="104"/>
      <c r="L63" s="104"/>
      <c r="M63" s="104"/>
      <c r="N63" s="104"/>
      <c r="O63" s="105"/>
      <c r="P63" s="22"/>
      <c r="Q63" s="22"/>
      <c r="R63" s="103">
        <f>'Aggregate Gradation Formula'!O65/100</f>
        <v>0</v>
      </c>
      <c r="S63" s="104"/>
      <c r="T63" s="104"/>
      <c r="U63" s="104"/>
      <c r="V63" s="104"/>
      <c r="W63" s="105"/>
      <c r="Y63" s="103">
        <f>'Aggregate Gradation Formula'!Q65/100</f>
        <v>0</v>
      </c>
      <c r="Z63" s="104"/>
      <c r="AA63" s="104"/>
      <c r="AB63" s="104"/>
      <c r="AC63" s="104"/>
      <c r="AD63" s="105"/>
      <c r="AE63" s="38"/>
      <c r="AF63" s="38"/>
      <c r="AG63" s="106" t="e">
        <f t="shared" ref="AG63:AG76" si="6">IF(AND((J63&gt;=R63),(J63&lt;=Y63)),"Yes","No")</f>
        <v>#DIV/0!</v>
      </c>
      <c r="AH63" s="107"/>
      <c r="AI63" s="107"/>
      <c r="AJ63" s="107"/>
      <c r="AK63" s="108"/>
    </row>
    <row r="64" spans="2:59">
      <c r="B64" s="109" t="s">
        <v>40</v>
      </c>
      <c r="C64" s="110"/>
      <c r="D64" s="110"/>
      <c r="E64" s="110"/>
      <c r="F64" s="111"/>
      <c r="J64" s="103" t="e">
        <f t="shared" si="5"/>
        <v>#DIV/0!</v>
      </c>
      <c r="K64" s="104"/>
      <c r="L64" s="104"/>
      <c r="M64" s="104"/>
      <c r="N64" s="104"/>
      <c r="O64" s="105"/>
      <c r="P64" s="22"/>
      <c r="Q64" s="22"/>
      <c r="R64" s="103">
        <f>'Aggregate Gradation Formula'!O66/100</f>
        <v>0</v>
      </c>
      <c r="S64" s="104"/>
      <c r="T64" s="104"/>
      <c r="U64" s="104"/>
      <c r="V64" s="104"/>
      <c r="W64" s="105"/>
      <c r="Y64" s="103">
        <f>'Aggregate Gradation Formula'!Q66/100</f>
        <v>0</v>
      </c>
      <c r="Z64" s="104"/>
      <c r="AA64" s="104"/>
      <c r="AB64" s="104"/>
      <c r="AC64" s="104"/>
      <c r="AD64" s="105"/>
      <c r="AE64" s="38"/>
      <c r="AF64" s="38"/>
      <c r="AG64" s="106" t="e">
        <f t="shared" si="6"/>
        <v>#DIV/0!</v>
      </c>
      <c r="AH64" s="107"/>
      <c r="AI64" s="107"/>
      <c r="AJ64" s="107"/>
      <c r="AK64" s="108"/>
    </row>
    <row r="65" spans="2:62">
      <c r="B65" s="109">
        <v>1</v>
      </c>
      <c r="C65" s="110"/>
      <c r="D65" s="110"/>
      <c r="E65" s="110"/>
      <c r="F65" s="111"/>
      <c r="J65" s="103" t="e">
        <f t="shared" si="5"/>
        <v>#DIV/0!</v>
      </c>
      <c r="K65" s="104"/>
      <c r="L65" s="104"/>
      <c r="M65" s="104"/>
      <c r="N65" s="104"/>
      <c r="O65" s="105"/>
      <c r="P65" s="22"/>
      <c r="Q65" s="22"/>
      <c r="R65" s="103">
        <f>'Aggregate Gradation Formula'!O67/100</f>
        <v>0</v>
      </c>
      <c r="S65" s="104"/>
      <c r="T65" s="104"/>
      <c r="U65" s="104"/>
      <c r="V65" s="104"/>
      <c r="W65" s="105"/>
      <c r="Y65" s="103">
        <f>'Aggregate Gradation Formula'!Q67/100</f>
        <v>0</v>
      </c>
      <c r="Z65" s="104"/>
      <c r="AA65" s="104"/>
      <c r="AB65" s="104"/>
      <c r="AC65" s="104"/>
      <c r="AD65" s="105"/>
      <c r="AE65" s="38"/>
      <c r="AF65" s="38"/>
      <c r="AG65" s="106" t="e">
        <f t="shared" si="6"/>
        <v>#DIV/0!</v>
      </c>
      <c r="AH65" s="107"/>
      <c r="AI65" s="107"/>
      <c r="AJ65" s="107"/>
      <c r="AK65" s="108"/>
    </row>
    <row r="66" spans="2:62">
      <c r="B66" s="109" t="s">
        <v>28</v>
      </c>
      <c r="C66" s="110"/>
      <c r="D66" s="110"/>
      <c r="E66" s="110"/>
      <c r="F66" s="111"/>
      <c r="J66" s="103" t="e">
        <f t="shared" si="5"/>
        <v>#DIV/0!</v>
      </c>
      <c r="K66" s="104"/>
      <c r="L66" s="104"/>
      <c r="M66" s="104"/>
      <c r="N66" s="104"/>
      <c r="O66" s="105"/>
      <c r="P66" s="22"/>
      <c r="Q66" s="22"/>
      <c r="R66" s="103">
        <f>'Aggregate Gradation Formula'!O68/100</f>
        <v>0</v>
      </c>
      <c r="S66" s="104"/>
      <c r="T66" s="104"/>
      <c r="U66" s="104"/>
      <c r="V66" s="104"/>
      <c r="W66" s="105"/>
      <c r="Y66" s="103">
        <f>'Aggregate Gradation Formula'!Q68/100</f>
        <v>0</v>
      </c>
      <c r="Z66" s="104"/>
      <c r="AA66" s="104"/>
      <c r="AB66" s="104"/>
      <c r="AC66" s="104"/>
      <c r="AD66" s="105"/>
      <c r="AE66" s="38"/>
      <c r="AF66" s="38"/>
      <c r="AG66" s="106" t="e">
        <f t="shared" si="6"/>
        <v>#DIV/0!</v>
      </c>
      <c r="AH66" s="107"/>
      <c r="AI66" s="107"/>
      <c r="AJ66" s="107"/>
      <c r="AK66" s="108"/>
    </row>
    <row r="67" spans="2:62">
      <c r="B67" s="109" t="s">
        <v>29</v>
      </c>
      <c r="C67" s="110"/>
      <c r="D67" s="110"/>
      <c r="E67" s="110"/>
      <c r="F67" s="111"/>
      <c r="J67" s="103" t="e">
        <f t="shared" si="5"/>
        <v>#DIV/0!</v>
      </c>
      <c r="K67" s="104"/>
      <c r="L67" s="104"/>
      <c r="M67" s="104"/>
      <c r="N67" s="104"/>
      <c r="O67" s="105"/>
      <c r="P67" s="22"/>
      <c r="Q67" s="22"/>
      <c r="R67" s="103">
        <f>'Aggregate Gradation Formula'!O69/100</f>
        <v>0</v>
      </c>
      <c r="S67" s="104"/>
      <c r="T67" s="104"/>
      <c r="U67" s="104"/>
      <c r="V67" s="104"/>
      <c r="W67" s="105"/>
      <c r="Y67" s="103">
        <f>'Aggregate Gradation Formula'!Q69/100</f>
        <v>0.1</v>
      </c>
      <c r="Z67" s="104"/>
      <c r="AA67" s="104"/>
      <c r="AB67" s="104"/>
      <c r="AC67" s="104"/>
      <c r="AD67" s="105"/>
      <c r="AE67" s="38"/>
      <c r="AF67" s="38"/>
      <c r="AG67" s="106" t="e">
        <f t="shared" si="6"/>
        <v>#DIV/0!</v>
      </c>
      <c r="AH67" s="107"/>
      <c r="AI67" s="107"/>
      <c r="AJ67" s="107"/>
      <c r="AK67" s="108"/>
    </row>
    <row r="68" spans="2:62">
      <c r="B68" s="109" t="s">
        <v>30</v>
      </c>
      <c r="C68" s="110"/>
      <c r="D68" s="110"/>
      <c r="E68" s="110"/>
      <c r="F68" s="111"/>
      <c r="J68" s="103" t="e">
        <f t="shared" si="5"/>
        <v>#DIV/0!</v>
      </c>
      <c r="K68" s="104"/>
      <c r="L68" s="104"/>
      <c r="M68" s="104"/>
      <c r="N68" s="104"/>
      <c r="O68" s="105"/>
      <c r="P68" s="22"/>
      <c r="Q68" s="22"/>
      <c r="R68" s="103">
        <f>'Aggregate Gradation Formula'!O70/100</f>
        <v>0.05</v>
      </c>
      <c r="S68" s="104"/>
      <c r="T68" s="104"/>
      <c r="U68" s="104"/>
      <c r="V68" s="104"/>
      <c r="W68" s="105"/>
      <c r="Y68" s="103">
        <f>'Aggregate Gradation Formula'!Q70/100</f>
        <v>0.18</v>
      </c>
      <c r="Z68" s="104"/>
      <c r="AA68" s="104"/>
      <c r="AB68" s="104"/>
      <c r="AC68" s="104"/>
      <c r="AD68" s="105"/>
      <c r="AE68" s="38"/>
      <c r="AF68" s="38"/>
      <c r="AG68" s="106" t="e">
        <f t="shared" si="6"/>
        <v>#DIV/0!</v>
      </c>
      <c r="AH68" s="107"/>
      <c r="AI68" s="107"/>
      <c r="AJ68" s="107"/>
      <c r="AK68" s="108"/>
    </row>
    <row r="69" spans="2:62">
      <c r="B69" s="109" t="s">
        <v>31</v>
      </c>
      <c r="C69" s="110"/>
      <c r="D69" s="110"/>
      <c r="E69" s="110"/>
      <c r="F69" s="111"/>
      <c r="J69" s="103" t="e">
        <f t="shared" si="5"/>
        <v>#DIV/0!</v>
      </c>
      <c r="K69" s="104"/>
      <c r="L69" s="104"/>
      <c r="M69" s="104"/>
      <c r="N69" s="104"/>
      <c r="O69" s="105"/>
      <c r="P69" s="22"/>
      <c r="Q69" s="22"/>
      <c r="R69" s="103">
        <f>'Aggregate Gradation Formula'!O71/100</f>
        <v>0.04</v>
      </c>
      <c r="S69" s="104"/>
      <c r="T69" s="104"/>
      <c r="U69" s="104"/>
      <c r="V69" s="104"/>
      <c r="W69" s="105"/>
      <c r="Y69" s="103">
        <f>'Aggregate Gradation Formula'!Q71/100</f>
        <v>0.2</v>
      </c>
      <c r="Z69" s="104"/>
      <c r="AA69" s="104"/>
      <c r="AB69" s="104"/>
      <c r="AC69" s="104"/>
      <c r="AD69" s="105"/>
      <c r="AE69" s="38"/>
      <c r="AF69" s="38"/>
      <c r="AG69" s="106" t="e">
        <f t="shared" si="6"/>
        <v>#DIV/0!</v>
      </c>
      <c r="AH69" s="107"/>
      <c r="AI69" s="107"/>
      <c r="AJ69" s="107"/>
      <c r="AK69" s="108"/>
    </row>
    <row r="70" spans="2:62">
      <c r="B70" s="109" t="s">
        <v>32</v>
      </c>
      <c r="C70" s="110"/>
      <c r="D70" s="110"/>
      <c r="E70" s="110"/>
      <c r="F70" s="111"/>
      <c r="J70" s="103" t="e">
        <f t="shared" si="5"/>
        <v>#DIV/0!</v>
      </c>
      <c r="K70" s="104"/>
      <c r="L70" s="104"/>
      <c r="M70" s="104"/>
      <c r="N70" s="104"/>
      <c r="O70" s="105"/>
      <c r="P70" s="22"/>
      <c r="Q70" s="22"/>
      <c r="R70" s="103">
        <f>'Aggregate Gradation Formula'!O72/100</f>
        <v>0.04</v>
      </c>
      <c r="S70" s="104"/>
      <c r="T70" s="104"/>
      <c r="U70" s="104"/>
      <c r="V70" s="104"/>
      <c r="W70" s="105"/>
      <c r="Y70" s="103">
        <f>'Aggregate Gradation Formula'!Q72/100</f>
        <v>0.2</v>
      </c>
      <c r="Z70" s="104"/>
      <c r="AA70" s="104"/>
      <c r="AB70" s="104"/>
      <c r="AC70" s="104"/>
      <c r="AD70" s="105"/>
      <c r="AE70" s="38"/>
      <c r="AF70" s="38"/>
      <c r="AG70" s="106" t="e">
        <f t="shared" si="6"/>
        <v>#DIV/0!</v>
      </c>
      <c r="AH70" s="107"/>
      <c r="AI70" s="107"/>
      <c r="AJ70" s="107"/>
      <c r="AK70" s="108"/>
    </row>
    <row r="71" spans="2:62">
      <c r="B71" s="109" t="s">
        <v>33</v>
      </c>
      <c r="C71" s="110"/>
      <c r="D71" s="110"/>
      <c r="E71" s="110"/>
      <c r="F71" s="111"/>
      <c r="J71" s="103" t="e">
        <f t="shared" si="5"/>
        <v>#DIV/0!</v>
      </c>
      <c r="K71" s="104"/>
      <c r="L71" s="104"/>
      <c r="M71" s="104"/>
      <c r="N71" s="104"/>
      <c r="O71" s="105"/>
      <c r="P71" s="22"/>
      <c r="Q71" s="22"/>
      <c r="R71" s="103">
        <f>'Aggregate Gradation Formula'!O73/100</f>
        <v>0.04</v>
      </c>
      <c r="S71" s="104"/>
      <c r="T71" s="104"/>
      <c r="U71" s="104"/>
      <c r="V71" s="104"/>
      <c r="W71" s="105"/>
      <c r="Y71" s="103">
        <f>'Aggregate Gradation Formula'!Q73/100</f>
        <v>0.2</v>
      </c>
      <c r="Z71" s="104"/>
      <c r="AA71" s="104"/>
      <c r="AB71" s="104"/>
      <c r="AC71" s="104"/>
      <c r="AD71" s="105"/>
      <c r="AE71" s="38"/>
      <c r="AF71" s="38"/>
      <c r="AG71" s="106" t="e">
        <f t="shared" si="6"/>
        <v>#DIV/0!</v>
      </c>
      <c r="AH71" s="107"/>
      <c r="AI71" s="107"/>
      <c r="AJ71" s="107"/>
      <c r="AK71" s="108"/>
    </row>
    <row r="72" spans="2:62">
      <c r="B72" s="109" t="s">
        <v>34</v>
      </c>
      <c r="C72" s="110"/>
      <c r="D72" s="110"/>
      <c r="E72" s="110"/>
      <c r="F72" s="111"/>
      <c r="J72" s="103" t="e">
        <f t="shared" si="5"/>
        <v>#DIV/0!</v>
      </c>
      <c r="K72" s="104"/>
      <c r="L72" s="104"/>
      <c r="M72" s="104"/>
      <c r="N72" s="104"/>
      <c r="O72" s="105"/>
      <c r="P72" s="22"/>
      <c r="Q72" s="22"/>
      <c r="R72" s="103">
        <f>'Aggregate Gradation Formula'!O74/100</f>
        <v>0.04</v>
      </c>
      <c r="S72" s="104"/>
      <c r="T72" s="104"/>
      <c r="U72" s="104"/>
      <c r="V72" s="104"/>
      <c r="W72" s="105"/>
      <c r="Y72" s="103">
        <f>'Aggregate Gradation Formula'!Q74/100</f>
        <v>0.2</v>
      </c>
      <c r="Z72" s="104"/>
      <c r="AA72" s="104"/>
      <c r="AB72" s="104"/>
      <c r="AC72" s="104"/>
      <c r="AD72" s="105"/>
      <c r="AE72" s="38"/>
      <c r="AF72" s="38"/>
      <c r="AG72" s="106" t="e">
        <f t="shared" si="6"/>
        <v>#DIV/0!</v>
      </c>
      <c r="AH72" s="107"/>
      <c r="AI72" s="107"/>
      <c r="AJ72" s="107"/>
      <c r="AK72" s="108"/>
    </row>
    <row r="73" spans="2:62">
      <c r="B73" s="109" t="s">
        <v>35</v>
      </c>
      <c r="C73" s="110"/>
      <c r="D73" s="110"/>
      <c r="E73" s="110"/>
      <c r="F73" s="111"/>
      <c r="J73" s="103" t="e">
        <f t="shared" si="5"/>
        <v>#DIV/0!</v>
      </c>
      <c r="K73" s="104"/>
      <c r="L73" s="104"/>
      <c r="M73" s="104"/>
      <c r="N73" s="104"/>
      <c r="O73" s="105"/>
      <c r="P73" s="22"/>
      <c r="Q73" s="22"/>
      <c r="R73" s="103">
        <f>'Aggregate Gradation Formula'!O75/100</f>
        <v>0.04</v>
      </c>
      <c r="S73" s="104"/>
      <c r="T73" s="104"/>
      <c r="U73" s="104"/>
      <c r="V73" s="104"/>
      <c r="W73" s="105"/>
      <c r="Y73" s="103">
        <f>'Aggregate Gradation Formula'!Q75/100</f>
        <v>0.2</v>
      </c>
      <c r="Z73" s="104"/>
      <c r="AA73" s="104"/>
      <c r="AB73" s="104"/>
      <c r="AC73" s="104"/>
      <c r="AD73" s="105"/>
      <c r="AE73" s="38"/>
      <c r="AF73" s="38"/>
      <c r="AG73" s="106" t="e">
        <f t="shared" si="6"/>
        <v>#DIV/0!</v>
      </c>
      <c r="AH73" s="107"/>
      <c r="AI73" s="107"/>
      <c r="AJ73" s="107"/>
      <c r="AK73" s="108"/>
    </row>
    <row r="74" spans="2:62">
      <c r="B74" s="109" t="s">
        <v>36</v>
      </c>
      <c r="C74" s="110"/>
      <c r="D74" s="110"/>
      <c r="E74" s="110"/>
      <c r="F74" s="111"/>
      <c r="J74" s="103" t="e">
        <f t="shared" si="5"/>
        <v>#DIV/0!</v>
      </c>
      <c r="K74" s="104"/>
      <c r="L74" s="104"/>
      <c r="M74" s="104"/>
      <c r="N74" s="104"/>
      <c r="O74" s="105"/>
      <c r="P74" s="22"/>
      <c r="Q74" s="22"/>
      <c r="R74" s="103">
        <f>'Aggregate Gradation Formula'!O76/100</f>
        <v>0.04</v>
      </c>
      <c r="S74" s="104"/>
      <c r="T74" s="104"/>
      <c r="U74" s="104"/>
      <c r="V74" s="104"/>
      <c r="W74" s="105"/>
      <c r="Y74" s="103">
        <f>'Aggregate Gradation Formula'!Q76/100</f>
        <v>0.2</v>
      </c>
      <c r="Z74" s="104"/>
      <c r="AA74" s="104"/>
      <c r="AB74" s="104"/>
      <c r="AC74" s="104"/>
      <c r="AD74" s="105"/>
      <c r="AE74" s="38"/>
      <c r="AF74" s="38"/>
      <c r="AG74" s="106" t="e">
        <f t="shared" si="6"/>
        <v>#DIV/0!</v>
      </c>
      <c r="AH74" s="107"/>
      <c r="AI74" s="107"/>
      <c r="AJ74" s="107"/>
      <c r="AK74" s="108"/>
    </row>
    <row r="75" spans="2:62">
      <c r="B75" s="109" t="s">
        <v>37</v>
      </c>
      <c r="C75" s="110"/>
      <c r="D75" s="110"/>
      <c r="E75" s="110"/>
      <c r="F75" s="111"/>
      <c r="J75" s="103" t="e">
        <f>ROUND(AT55,3)</f>
        <v>#DIV/0!</v>
      </c>
      <c r="K75" s="104"/>
      <c r="L75" s="104"/>
      <c r="M75" s="104"/>
      <c r="N75" s="104"/>
      <c r="O75" s="105"/>
      <c r="P75" s="22"/>
      <c r="Q75" s="22"/>
      <c r="R75" s="103">
        <f>'Aggregate Gradation Formula'!O77/100</f>
        <v>0</v>
      </c>
      <c r="S75" s="104"/>
      <c r="T75" s="104"/>
      <c r="U75" s="104"/>
      <c r="V75" s="104"/>
      <c r="W75" s="105"/>
      <c r="Y75" s="103">
        <f>'Aggregate Gradation Formula'!Q77/100</f>
        <v>0.06</v>
      </c>
      <c r="Z75" s="104"/>
      <c r="AA75" s="104"/>
      <c r="AB75" s="104"/>
      <c r="AC75" s="104"/>
      <c r="AD75" s="105"/>
      <c r="AE75" s="38"/>
      <c r="AF75" s="38"/>
      <c r="AG75" s="106" t="e">
        <f t="shared" si="6"/>
        <v>#DIV/0!</v>
      </c>
      <c r="AH75" s="107"/>
      <c r="AI75" s="107"/>
      <c r="AJ75" s="107"/>
      <c r="AK75" s="108"/>
    </row>
    <row r="76" spans="2:62" s="32" customFormat="1">
      <c r="B76" s="101" t="s">
        <v>38</v>
      </c>
      <c r="C76" s="101"/>
      <c r="D76" s="101"/>
      <c r="E76" s="101"/>
      <c r="F76" s="101"/>
      <c r="J76" s="103" t="e">
        <f>ROUND(AT56,3)</f>
        <v>#DIV/0!</v>
      </c>
      <c r="K76" s="104"/>
      <c r="L76" s="104"/>
      <c r="M76" s="104"/>
      <c r="N76" s="104"/>
      <c r="O76" s="105"/>
      <c r="P76" s="22"/>
      <c r="Q76" s="22"/>
      <c r="R76" s="103">
        <f>'Aggregate Gradation Formula'!O78/100</f>
        <v>0</v>
      </c>
      <c r="S76" s="104"/>
      <c r="T76" s="104"/>
      <c r="U76" s="104"/>
      <c r="V76" s="104"/>
      <c r="W76" s="105"/>
      <c r="Y76" s="103">
        <f>'Aggregate Gradation Formula'!Q78/100</f>
        <v>0.03</v>
      </c>
      <c r="Z76" s="104"/>
      <c r="AA76" s="104"/>
      <c r="AB76" s="104"/>
      <c r="AC76" s="104"/>
      <c r="AD76" s="105"/>
      <c r="AE76" s="38"/>
      <c r="AF76" s="38"/>
      <c r="AG76" s="106" t="e">
        <f t="shared" si="6"/>
        <v>#DIV/0!</v>
      </c>
      <c r="AH76" s="107"/>
      <c r="AI76" s="107"/>
      <c r="AJ76" s="107"/>
      <c r="AK76" s="108"/>
    </row>
    <row r="77" spans="2:62">
      <c r="B77" s="163" t="s">
        <v>13</v>
      </c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163" t="s">
        <v>9</v>
      </c>
      <c r="V77" s="164"/>
      <c r="W77" s="164"/>
      <c r="X77" s="164"/>
      <c r="Y77" s="164"/>
      <c r="Z77" s="164"/>
      <c r="AA77" s="164"/>
      <c r="AB77" s="165"/>
      <c r="AC77" s="163" t="s">
        <v>14</v>
      </c>
      <c r="AD77" s="164"/>
      <c r="AE77" s="164"/>
      <c r="AF77" s="164"/>
      <c r="AG77" s="164"/>
      <c r="AH77" s="164"/>
      <c r="AI77" s="164"/>
      <c r="AJ77" s="165"/>
      <c r="AK77" s="163" t="s">
        <v>15</v>
      </c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5"/>
      <c r="BC77" s="163" t="s">
        <v>16</v>
      </c>
      <c r="BD77" s="164"/>
      <c r="BE77" s="164"/>
      <c r="BF77" s="164"/>
      <c r="BG77" s="164"/>
      <c r="BH77" s="164"/>
      <c r="BI77" s="164"/>
      <c r="BJ77" s="165"/>
    </row>
    <row r="78" spans="2:62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1"/>
      <c r="U78" s="189"/>
      <c r="V78" s="190"/>
      <c r="W78" s="190"/>
      <c r="X78" s="190"/>
      <c r="Y78" s="190"/>
      <c r="Z78" s="190"/>
      <c r="AA78" s="190"/>
      <c r="AB78" s="191"/>
      <c r="AC78" s="189"/>
      <c r="AD78" s="190"/>
      <c r="AE78" s="190"/>
      <c r="AF78" s="190"/>
      <c r="AG78" s="190"/>
      <c r="AH78" s="190"/>
      <c r="AI78" s="190"/>
      <c r="AJ78" s="191"/>
      <c r="AK78" s="189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1"/>
      <c r="BC78" s="189"/>
      <c r="BD78" s="190"/>
      <c r="BE78" s="190"/>
      <c r="BF78" s="190"/>
      <c r="BG78" s="190"/>
      <c r="BH78" s="190"/>
      <c r="BI78" s="190"/>
      <c r="BJ78" s="191"/>
    </row>
  </sheetData>
  <sheetProtection selectLockedCells="1"/>
  <mergeCells count="474">
    <mergeCell ref="Y61:AD61"/>
    <mergeCell ref="Y62:AD62"/>
    <mergeCell ref="Y63:AD63"/>
    <mergeCell ref="Y64:AD64"/>
    <mergeCell ref="Y65:AD65"/>
    <mergeCell ref="Y66:AD66"/>
    <mergeCell ref="Y67:AD67"/>
    <mergeCell ref="Y68:AD68"/>
    <mergeCell ref="Y69:AD69"/>
    <mergeCell ref="Y70:AD70"/>
    <mergeCell ref="Y71:AD71"/>
    <mergeCell ref="Y72:AD72"/>
    <mergeCell ref="Y73:AD73"/>
    <mergeCell ref="Y74:AD74"/>
    <mergeCell ref="Y75:AD75"/>
    <mergeCell ref="Y76:AD76"/>
    <mergeCell ref="BB41:BG41"/>
    <mergeCell ref="BB53:BG53"/>
    <mergeCell ref="BB54:BG54"/>
    <mergeCell ref="BB55:BG55"/>
    <mergeCell ref="AD46:AH46"/>
    <mergeCell ref="AD47:AH47"/>
    <mergeCell ref="AD48:AH48"/>
    <mergeCell ref="AD49:AH49"/>
    <mergeCell ref="AD50:AH50"/>
    <mergeCell ref="AD51:AH51"/>
    <mergeCell ref="AD52:AH52"/>
    <mergeCell ref="AK46:AO46"/>
    <mergeCell ref="AK47:AO47"/>
    <mergeCell ref="AK48:AO48"/>
    <mergeCell ref="AK49:AO49"/>
    <mergeCell ref="AK50:AO50"/>
    <mergeCell ref="AK51:AO51"/>
    <mergeCell ref="AK54:AO54"/>
    <mergeCell ref="AK43:AO43"/>
    <mergeCell ref="BB56:BG56"/>
    <mergeCell ref="B13:F13"/>
    <mergeCell ref="B35:G37"/>
    <mergeCell ref="H13:P13"/>
    <mergeCell ref="H14:P14"/>
    <mergeCell ref="BB44:BG44"/>
    <mergeCell ref="BB45:BG45"/>
    <mergeCell ref="BB46:BG46"/>
    <mergeCell ref="BB47:BG47"/>
    <mergeCell ref="BB48:BG48"/>
    <mergeCell ref="BB49:BG49"/>
    <mergeCell ref="BB50:BG50"/>
    <mergeCell ref="BB51:BG51"/>
    <mergeCell ref="BB52:BG52"/>
    <mergeCell ref="AT41:AY41"/>
    <mergeCell ref="AT42:AY42"/>
    <mergeCell ref="AK44:AO44"/>
    <mergeCell ref="AK45:AO45"/>
    <mergeCell ref="AK55:AO55"/>
    <mergeCell ref="AK56:AO56"/>
    <mergeCell ref="P51:T51"/>
    <mergeCell ref="AD56:AH56"/>
    <mergeCell ref="B58:P58"/>
    <mergeCell ref="BB42:BG42"/>
    <mergeCell ref="AT58:BA59"/>
    <mergeCell ref="BB58:BG59"/>
    <mergeCell ref="AT43:AY43"/>
    <mergeCell ref="AT44:AY44"/>
    <mergeCell ref="AT45:AY45"/>
    <mergeCell ref="AT46:AY46"/>
    <mergeCell ref="AT47:AY47"/>
    <mergeCell ref="AT48:AY48"/>
    <mergeCell ref="AT49:AY49"/>
    <mergeCell ref="AT50:AY50"/>
    <mergeCell ref="AT51:AY51"/>
    <mergeCell ref="AT52:AY52"/>
    <mergeCell ref="AT53:AY53"/>
    <mergeCell ref="AT54:AY54"/>
    <mergeCell ref="AT55:AY55"/>
    <mergeCell ref="AT56:AY56"/>
    <mergeCell ref="BB43:BG43"/>
    <mergeCell ref="AD53:AH53"/>
    <mergeCell ref="AD54:AH54"/>
    <mergeCell ref="AK52:AO52"/>
    <mergeCell ref="AK53:AO53"/>
    <mergeCell ref="AD55:AH55"/>
    <mergeCell ref="P52:T52"/>
    <mergeCell ref="P53:T53"/>
    <mergeCell ref="P54:T54"/>
    <mergeCell ref="P55:T55"/>
    <mergeCell ref="P56:T56"/>
    <mergeCell ref="W42:AA42"/>
    <mergeCell ref="AD42:AH42"/>
    <mergeCell ref="W51:AA51"/>
    <mergeCell ref="W52:AA52"/>
    <mergeCell ref="W53:AA53"/>
    <mergeCell ref="W54:AA54"/>
    <mergeCell ref="W55:AA55"/>
    <mergeCell ref="W56:AA56"/>
    <mergeCell ref="P42:T42"/>
    <mergeCell ref="P43:T43"/>
    <mergeCell ref="P44:T44"/>
    <mergeCell ref="P45:T45"/>
    <mergeCell ref="P46:T46"/>
    <mergeCell ref="P47:T47"/>
    <mergeCell ref="P48:T48"/>
    <mergeCell ref="P49:T49"/>
    <mergeCell ref="P50:T50"/>
    <mergeCell ref="AK42:AO42"/>
    <mergeCell ref="W43:AA43"/>
    <mergeCell ref="W44:AA44"/>
    <mergeCell ref="W45:AA45"/>
    <mergeCell ref="W46:AA46"/>
    <mergeCell ref="W47:AA47"/>
    <mergeCell ref="W48:AA48"/>
    <mergeCell ref="W49:AA49"/>
    <mergeCell ref="W50:AA50"/>
    <mergeCell ref="AD43:AH43"/>
    <mergeCell ref="AD44:AH44"/>
    <mergeCell ref="AD45:AH45"/>
    <mergeCell ref="BA1:BJ1"/>
    <mergeCell ref="BA2:BJ2"/>
    <mergeCell ref="L1:AZ2"/>
    <mergeCell ref="P35:T36"/>
    <mergeCell ref="W35:AA36"/>
    <mergeCell ref="AD35:AH36"/>
    <mergeCell ref="AK35:AO36"/>
    <mergeCell ref="AT35:AY36"/>
    <mergeCell ref="AT29:AW29"/>
    <mergeCell ref="AO30:AS30"/>
    <mergeCell ref="AT30:AW30"/>
    <mergeCell ref="AO31:AS31"/>
    <mergeCell ref="AT31:AW31"/>
    <mergeCell ref="AZ16:BD16"/>
    <mergeCell ref="BE16:BH16"/>
    <mergeCell ref="AZ17:BD17"/>
    <mergeCell ref="BE17:BH17"/>
    <mergeCell ref="AZ18:BD18"/>
    <mergeCell ref="H32:L32"/>
    <mergeCell ref="AZ31:BD31"/>
    <mergeCell ref="BE31:BH31"/>
    <mergeCell ref="AD13:AL13"/>
    <mergeCell ref="AD14:AL14"/>
    <mergeCell ref="AZ27:BD27"/>
    <mergeCell ref="AZ23:BD23"/>
    <mergeCell ref="BE23:BH23"/>
    <mergeCell ref="AZ24:BD24"/>
    <mergeCell ref="BE24:BH24"/>
    <mergeCell ref="AZ25:BD25"/>
    <mergeCell ref="BE25:BH25"/>
    <mergeCell ref="AZ26:BD26"/>
    <mergeCell ref="BE26:BH26"/>
    <mergeCell ref="BE18:BH18"/>
    <mergeCell ref="AZ19:BD19"/>
    <mergeCell ref="BE19:BH19"/>
    <mergeCell ref="AZ20:BD20"/>
    <mergeCell ref="BE20:BH20"/>
    <mergeCell ref="AZ21:BD21"/>
    <mergeCell ref="BE21:BH21"/>
    <mergeCell ref="AZ22:BD22"/>
    <mergeCell ref="BE22:BH22"/>
    <mergeCell ref="B50:F50"/>
    <mergeCell ref="I35:M36"/>
    <mergeCell ref="I37:M37"/>
    <mergeCell ref="I42:M42"/>
    <mergeCell ref="I43:M43"/>
    <mergeCell ref="I44:M44"/>
    <mergeCell ref="I45:M45"/>
    <mergeCell ref="I46:M46"/>
    <mergeCell ref="I47:M47"/>
    <mergeCell ref="B41:F41"/>
    <mergeCell ref="B42:F42"/>
    <mergeCell ref="B43:F43"/>
    <mergeCell ref="B44:F44"/>
    <mergeCell ref="B45:F45"/>
    <mergeCell ref="B46:F46"/>
    <mergeCell ref="B47:F47"/>
    <mergeCell ref="I48:M48"/>
    <mergeCell ref="I49:M49"/>
    <mergeCell ref="I50:M50"/>
    <mergeCell ref="AT23:AW23"/>
    <mergeCell ref="AO24:AS24"/>
    <mergeCell ref="AT24:AW24"/>
    <mergeCell ref="AO25:AS25"/>
    <mergeCell ref="AT16:AW16"/>
    <mergeCell ref="AO17:AS17"/>
    <mergeCell ref="AT17:AW17"/>
    <mergeCell ref="AO18:AS18"/>
    <mergeCell ref="AT18:AW18"/>
    <mergeCell ref="AO19:AS19"/>
    <mergeCell ref="AT19:AW19"/>
    <mergeCell ref="AO20:AS20"/>
    <mergeCell ref="AT20:AW20"/>
    <mergeCell ref="AO21:AS21"/>
    <mergeCell ref="AT21:AW21"/>
    <mergeCell ref="AO22:AS22"/>
    <mergeCell ref="AT22:AW22"/>
    <mergeCell ref="AO23:AS23"/>
    <mergeCell ref="M23:P23"/>
    <mergeCell ref="M24:P24"/>
    <mergeCell ref="AT25:AW25"/>
    <mergeCell ref="S13:AA13"/>
    <mergeCell ref="S14:AA14"/>
    <mergeCell ref="AD16:AH16"/>
    <mergeCell ref="AI16:AL16"/>
    <mergeCell ref="AD17:AH17"/>
    <mergeCell ref="AI17:AL17"/>
    <mergeCell ref="AD18:AH18"/>
    <mergeCell ref="AI18:AL18"/>
    <mergeCell ref="AD19:AH19"/>
    <mergeCell ref="AI19:AL19"/>
    <mergeCell ref="S17:W17"/>
    <mergeCell ref="S18:W18"/>
    <mergeCell ref="S19:W19"/>
    <mergeCell ref="S20:W20"/>
    <mergeCell ref="S21:W21"/>
    <mergeCell ref="S22:W22"/>
    <mergeCell ref="S23:W23"/>
    <mergeCell ref="S24:W24"/>
    <mergeCell ref="S25:W25"/>
    <mergeCell ref="AD20:AH20"/>
    <mergeCell ref="AD21:AH21"/>
    <mergeCell ref="M25:P25"/>
    <mergeCell ref="M26:P26"/>
    <mergeCell ref="M27:P27"/>
    <mergeCell ref="M28:P28"/>
    <mergeCell ref="M29:P29"/>
    <mergeCell ref="M30:P30"/>
    <mergeCell ref="M31:P31"/>
    <mergeCell ref="H16:L16"/>
    <mergeCell ref="H17:L17"/>
    <mergeCell ref="H18:L18"/>
    <mergeCell ref="H25:L25"/>
    <mergeCell ref="H26:L26"/>
    <mergeCell ref="H27:L27"/>
    <mergeCell ref="H28:L28"/>
    <mergeCell ref="H29:L29"/>
    <mergeCell ref="H30:L30"/>
    <mergeCell ref="H31:L31"/>
    <mergeCell ref="M16:P16"/>
    <mergeCell ref="M17:P17"/>
    <mergeCell ref="M18:P18"/>
    <mergeCell ref="M19:P19"/>
    <mergeCell ref="M20:P20"/>
    <mergeCell ref="M21:P21"/>
    <mergeCell ref="M22:P22"/>
    <mergeCell ref="BC77:BJ77"/>
    <mergeCell ref="BC78:BJ78"/>
    <mergeCell ref="B77:T77"/>
    <mergeCell ref="B78:T78"/>
    <mergeCell ref="U77:AB77"/>
    <mergeCell ref="U78:AB78"/>
    <mergeCell ref="AC77:AJ77"/>
    <mergeCell ref="AC78:AJ78"/>
    <mergeCell ref="AK77:BB77"/>
    <mergeCell ref="AK78:BB78"/>
    <mergeCell ref="X16:AA16"/>
    <mergeCell ref="B9:T9"/>
    <mergeCell ref="U9:AL9"/>
    <mergeCell ref="I6:AC6"/>
    <mergeCell ref="AD6:BF6"/>
    <mergeCell ref="BG6:BJ6"/>
    <mergeCell ref="AX5:BJ5"/>
    <mergeCell ref="AF4:BJ4"/>
    <mergeCell ref="B4:AE4"/>
    <mergeCell ref="B5:AE5"/>
    <mergeCell ref="AS5:AW5"/>
    <mergeCell ref="AF5:AR5"/>
    <mergeCell ref="AO13:AW13"/>
    <mergeCell ref="AO14:AW14"/>
    <mergeCell ref="AZ13:BH13"/>
    <mergeCell ref="AZ14:BH14"/>
    <mergeCell ref="H15:P15"/>
    <mergeCell ref="S15:AA15"/>
    <mergeCell ref="AD15:AL15"/>
    <mergeCell ref="AO15:AW15"/>
    <mergeCell ref="AZ15:BH15"/>
    <mergeCell ref="B14:F14"/>
    <mergeCell ref="B15:F15"/>
    <mergeCell ref="AO16:AS16"/>
    <mergeCell ref="B25:F25"/>
    <mergeCell ref="B26:F26"/>
    <mergeCell ref="B16:F16"/>
    <mergeCell ref="B1:K2"/>
    <mergeCell ref="AM9:BJ9"/>
    <mergeCell ref="B8:T8"/>
    <mergeCell ref="U8:AL8"/>
    <mergeCell ref="BG7:BJ7"/>
    <mergeCell ref="B6:H6"/>
    <mergeCell ref="B10:T10"/>
    <mergeCell ref="B11:T11"/>
    <mergeCell ref="U10:AL10"/>
    <mergeCell ref="U11:AL11"/>
    <mergeCell ref="B7:H7"/>
    <mergeCell ref="I7:AC7"/>
    <mergeCell ref="AD7:BF7"/>
    <mergeCell ref="AM10:AT10"/>
    <mergeCell ref="AU10:BB10"/>
    <mergeCell ref="BC10:BJ10"/>
    <mergeCell ref="AM11:AT11"/>
    <mergeCell ref="AU11:BB11"/>
    <mergeCell ref="BC11:BJ11"/>
    <mergeCell ref="AM8:BJ8"/>
    <mergeCell ref="S16:W16"/>
    <mergeCell ref="B17:F17"/>
    <mergeCell ref="B18:F18"/>
    <mergeCell ref="B19:F19"/>
    <mergeCell ref="H19:L19"/>
    <mergeCell ref="H20:L20"/>
    <mergeCell ref="H21:L21"/>
    <mergeCell ref="H22:L22"/>
    <mergeCell ref="H23:L23"/>
    <mergeCell ref="H24:L24"/>
    <mergeCell ref="B20:F20"/>
    <mergeCell ref="B21:F21"/>
    <mergeCell ref="B22:F22"/>
    <mergeCell ref="B23:F23"/>
    <mergeCell ref="B24:F24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AD22:AH22"/>
    <mergeCell ref="AD23:AH23"/>
    <mergeCell ref="AD24:AH24"/>
    <mergeCell ref="AI20:AL20"/>
    <mergeCell ref="AI21:AL21"/>
    <mergeCell ref="S30:W30"/>
    <mergeCell ref="S31:W31"/>
    <mergeCell ref="AI22:AL22"/>
    <mergeCell ref="AI23:AL23"/>
    <mergeCell ref="AI24:AL24"/>
    <mergeCell ref="AD25:AH25"/>
    <mergeCell ref="AI25:AL25"/>
    <mergeCell ref="AD26:AH26"/>
    <mergeCell ref="AI26:AL26"/>
    <mergeCell ref="AD27:AH27"/>
    <mergeCell ref="AI27:AL27"/>
    <mergeCell ref="AD28:AH28"/>
    <mergeCell ref="AI28:AL28"/>
    <mergeCell ref="AD29:AH29"/>
    <mergeCell ref="AI29:AL29"/>
    <mergeCell ref="X25:AA25"/>
    <mergeCell ref="X26:AA26"/>
    <mergeCell ref="X27:AA27"/>
    <mergeCell ref="X28:AA28"/>
    <mergeCell ref="X29:AA29"/>
    <mergeCell ref="X30:AA30"/>
    <mergeCell ref="X31:AA31"/>
    <mergeCell ref="B27:F27"/>
    <mergeCell ref="B28:F28"/>
    <mergeCell ref="B29:F29"/>
    <mergeCell ref="B30:F30"/>
    <mergeCell ref="B31:F31"/>
    <mergeCell ref="B49:F49"/>
    <mergeCell ref="AZ29:BD29"/>
    <mergeCell ref="BE29:BH29"/>
    <mergeCell ref="AZ30:BD30"/>
    <mergeCell ref="BE30:BH30"/>
    <mergeCell ref="AD30:AH30"/>
    <mergeCell ref="AI30:AL30"/>
    <mergeCell ref="AD31:AH31"/>
    <mergeCell ref="AI31:AL31"/>
    <mergeCell ref="BE27:BH27"/>
    <mergeCell ref="AZ28:BD28"/>
    <mergeCell ref="BE28:BH28"/>
    <mergeCell ref="AT28:AW28"/>
    <mergeCell ref="AO29:AS29"/>
    <mergeCell ref="B48:F48"/>
    <mergeCell ref="P37:T37"/>
    <mergeCell ref="W37:AA37"/>
    <mergeCell ref="AD37:AH37"/>
    <mergeCell ref="AK37:AO37"/>
    <mergeCell ref="BC39:BG39"/>
    <mergeCell ref="AO26:AS26"/>
    <mergeCell ref="AT26:AW26"/>
    <mergeCell ref="AO27:AS27"/>
    <mergeCell ref="AT27:AW27"/>
    <mergeCell ref="AO28:AS28"/>
    <mergeCell ref="S26:W26"/>
    <mergeCell ref="S27:W27"/>
    <mergeCell ref="S28:W28"/>
    <mergeCell ref="S29:W29"/>
    <mergeCell ref="S32:W32"/>
    <mergeCell ref="AD32:AH32"/>
    <mergeCell ref="AO32:AS32"/>
    <mergeCell ref="AZ32:BD32"/>
    <mergeCell ref="AT37:AY37"/>
    <mergeCell ref="BE33:BH34"/>
    <mergeCell ref="J75:O75"/>
    <mergeCell ref="R75:W75"/>
    <mergeCell ref="J66:O66"/>
    <mergeCell ref="R66:W66"/>
    <mergeCell ref="J67:O67"/>
    <mergeCell ref="R67:W67"/>
    <mergeCell ref="J68:O68"/>
    <mergeCell ref="R68:W68"/>
    <mergeCell ref="J69:O69"/>
    <mergeCell ref="R69:W69"/>
    <mergeCell ref="J70:O70"/>
    <mergeCell ref="R61:W61"/>
    <mergeCell ref="J71:O71"/>
    <mergeCell ref="R71:W71"/>
    <mergeCell ref="J72:O72"/>
    <mergeCell ref="R72:W72"/>
    <mergeCell ref="J73:O73"/>
    <mergeCell ref="R73:W73"/>
    <mergeCell ref="J74:O74"/>
    <mergeCell ref="R74:W74"/>
    <mergeCell ref="J61:O61"/>
    <mergeCell ref="J62:O62"/>
    <mergeCell ref="R62:W62"/>
    <mergeCell ref="J63:O63"/>
    <mergeCell ref="R63:W63"/>
    <mergeCell ref="J64:O64"/>
    <mergeCell ref="R64:W64"/>
    <mergeCell ref="J65:O65"/>
    <mergeCell ref="R65:W65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M32:P32"/>
    <mergeCell ref="AL39:BB39"/>
    <mergeCell ref="M33:P34"/>
    <mergeCell ref="B33:G34"/>
    <mergeCell ref="X33:AA34"/>
    <mergeCell ref="AI33:AL34"/>
    <mergeCell ref="AT33:AW34"/>
    <mergeCell ref="B61:F61"/>
    <mergeCell ref="B62:F62"/>
    <mergeCell ref="AD58:AL59"/>
    <mergeCell ref="AM58:AQ59"/>
    <mergeCell ref="A32:G32"/>
    <mergeCell ref="B51:F51"/>
    <mergeCell ref="B52:F52"/>
    <mergeCell ref="B53:F53"/>
    <mergeCell ref="B54:F54"/>
    <mergeCell ref="B55:F55"/>
    <mergeCell ref="B56:F56"/>
    <mergeCell ref="I56:M56"/>
    <mergeCell ref="I51:M51"/>
    <mergeCell ref="I52:M52"/>
    <mergeCell ref="I53:M53"/>
    <mergeCell ref="I54:M54"/>
    <mergeCell ref="I55:M55"/>
    <mergeCell ref="B76:F76"/>
    <mergeCell ref="AG61:AK61"/>
    <mergeCell ref="J76:O76"/>
    <mergeCell ref="R76:W76"/>
    <mergeCell ref="R70:W70"/>
    <mergeCell ref="AG62:AK62"/>
    <mergeCell ref="AG63:AK63"/>
    <mergeCell ref="AG64:AK64"/>
    <mergeCell ref="AG65:AK65"/>
    <mergeCell ref="AG66:AK66"/>
    <mergeCell ref="AG67:AK67"/>
    <mergeCell ref="AG68:AK68"/>
    <mergeCell ref="AG69:AK69"/>
    <mergeCell ref="AG70:AK70"/>
    <mergeCell ref="AG71:AK71"/>
    <mergeCell ref="AG72:AK72"/>
    <mergeCell ref="AG73:AK73"/>
    <mergeCell ref="AG74:AK74"/>
    <mergeCell ref="AG75:AK75"/>
    <mergeCell ref="AG76:AK76"/>
    <mergeCell ref="B63:F63"/>
    <mergeCell ref="B64:F64"/>
    <mergeCell ref="B65:F65"/>
    <mergeCell ref="B66:F66"/>
  </mergeCells>
  <phoneticPr fontId="4" type="noConversion"/>
  <conditionalFormatting sqref="M33:P34">
    <cfRule type="expression" dxfId="5" priority="5">
      <formula>IF(M33="","",IF(M33&gt;0.345%,1,IF(M33&lt;-0.345%,1,"")))</formula>
    </cfRule>
    <cfRule type="expression" dxfId="4" priority="6">
      <formula>IF(X33="","",IF(X33&gt;0.345%,1,IF(X33&lt;-0.345%,1,"")))</formula>
    </cfRule>
  </conditionalFormatting>
  <conditionalFormatting sqref="X33:AA34">
    <cfRule type="expression" dxfId="3" priority="4">
      <formula>IF(AI33="","",IF(AI33&gt;0.345%,1,IF(AI33&lt;-0.345%,1,"")))</formula>
    </cfRule>
  </conditionalFormatting>
  <conditionalFormatting sqref="AT33:AW34">
    <cfRule type="expression" dxfId="2" priority="3">
      <formula>IF(AT33="","",IF(AT33&gt;0.345%,1,IF(AT33&lt;-0.345%,1,"")))</formula>
    </cfRule>
  </conditionalFormatting>
  <conditionalFormatting sqref="BE33:BH34">
    <cfRule type="expression" dxfId="1" priority="2">
      <formula>IF(BE33="","",IF(BE33&gt;0.345%,1,IF(BE33&lt;-0.345%,1,"")))</formula>
    </cfRule>
  </conditionalFormatting>
  <conditionalFormatting sqref="AG62:AK76">
    <cfRule type="containsText" dxfId="0" priority="1" operator="containsText" text="No">
      <formula>NOT(ISERROR(SEARCH("No",AG62)))</formula>
    </cfRule>
  </conditionalFormatting>
  <dataValidations count="1">
    <dataValidation allowBlank="1" showErrorMessage="1" promptTitle="Must Equal Sample" prompt="Total weight retained must equal the sample." sqref="AO32:AS33 AD32:AH33 S32:W33 H32:L32" xr:uid="{00000000-0002-0000-0000-000000000000}"/>
  </dataValidations>
  <printOptions horizontalCentered="1"/>
  <pageMargins left="0.25" right="0.25" top="0.25" bottom="0.5" header="0.25" footer="0.5"/>
  <pageSetup scale="77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DropDown!$A$2:$A$8</xm:f>
          </x14:formula1>
          <xm:sqref>BC39:BG39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7"/>
  <sheetViews>
    <sheetView topLeftCell="A53" workbookViewId="0">
      <pane xSplit="1" topLeftCell="B1" activePane="topRight" state="frozen"/>
      <selection pane="topRight" activeCell="O86" sqref="O86"/>
    </sheetView>
  </sheetViews>
  <sheetFormatPr defaultRowHeight="14.4"/>
  <cols>
    <col min="1" max="1" width="10.77734375" style="40" customWidth="1"/>
    <col min="2" max="5" width="8.88671875" style="40" customWidth="1"/>
    <col min="6" max="7" width="10.109375" style="40" customWidth="1"/>
    <col min="8" max="8" width="11" style="40" bestFit="1" customWidth="1"/>
    <col min="9" max="13" width="8.88671875" style="40" customWidth="1"/>
    <col min="14" max="15" width="13.77734375" style="40" customWidth="1"/>
    <col min="16" max="17" width="8.88671875" style="40" customWidth="1"/>
    <col min="18" max="19" width="10.77734375" style="40" customWidth="1"/>
    <col min="20" max="21" width="12.21875" style="40" customWidth="1"/>
    <col min="22" max="23" width="12.44140625" style="40" customWidth="1"/>
    <col min="24" max="25" width="8.88671875" style="40"/>
    <col min="26" max="26" width="10.77734375" style="40" bestFit="1" customWidth="1"/>
    <col min="27" max="27" width="13" style="40" customWidth="1"/>
    <col min="28" max="28" width="11" style="40" customWidth="1"/>
    <col min="29" max="16384" width="8.88671875" style="40"/>
  </cols>
  <sheetData>
    <row r="1" spans="1:32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AA1" s="41"/>
      <c r="AF1" s="42"/>
    </row>
    <row r="2" spans="1:32">
      <c r="A2" s="43"/>
      <c r="B2" s="44" t="s">
        <v>58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3" t="s">
        <v>59</v>
      </c>
      <c r="O2" s="45"/>
      <c r="P2" s="228" t="s">
        <v>60</v>
      </c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</row>
    <row r="3" spans="1:32">
      <c r="A3" s="47"/>
      <c r="B3" s="48">
        <v>1</v>
      </c>
      <c r="C3" s="48"/>
      <c r="D3" s="49" t="s">
        <v>61</v>
      </c>
      <c r="E3" s="48"/>
      <c r="F3" s="49" t="s">
        <v>62</v>
      </c>
      <c r="G3" s="48"/>
      <c r="H3" s="48">
        <v>3</v>
      </c>
      <c r="I3" s="48"/>
      <c r="J3" s="48">
        <v>4</v>
      </c>
      <c r="K3" s="48"/>
      <c r="L3" s="48">
        <v>5</v>
      </c>
      <c r="M3" s="48"/>
      <c r="N3" s="50" t="s">
        <v>63</v>
      </c>
      <c r="O3" s="51"/>
      <c r="P3" s="52" t="s">
        <v>64</v>
      </c>
      <c r="Q3" s="46"/>
      <c r="R3" s="53" t="s">
        <v>65</v>
      </c>
      <c r="S3" s="46"/>
      <c r="T3" s="53" t="s">
        <v>66</v>
      </c>
      <c r="U3" s="46"/>
      <c r="V3" s="53" t="s">
        <v>67</v>
      </c>
      <c r="W3" s="46"/>
      <c r="X3" s="53" t="s">
        <v>68</v>
      </c>
      <c r="Y3" s="46"/>
      <c r="Z3" s="98" t="s">
        <v>202</v>
      </c>
      <c r="AA3" s="54"/>
      <c r="AB3" s="99" t="s">
        <v>203</v>
      </c>
    </row>
    <row r="4" spans="1:32">
      <c r="A4" s="55" t="s">
        <v>69</v>
      </c>
      <c r="B4" s="56" t="s">
        <v>70</v>
      </c>
      <c r="C4" s="56" t="s">
        <v>71</v>
      </c>
      <c r="D4" s="56" t="s">
        <v>72</v>
      </c>
      <c r="E4" s="56" t="s">
        <v>73</v>
      </c>
      <c r="F4" s="56" t="s">
        <v>74</v>
      </c>
      <c r="G4" s="56" t="s">
        <v>75</v>
      </c>
      <c r="H4" s="56" t="s">
        <v>76</v>
      </c>
      <c r="I4" s="56" t="s">
        <v>77</v>
      </c>
      <c r="J4" s="56" t="s">
        <v>78</v>
      </c>
      <c r="K4" s="56" t="s">
        <v>79</v>
      </c>
      <c r="L4" s="56" t="s">
        <v>80</v>
      </c>
      <c r="M4" s="56" t="s">
        <v>81</v>
      </c>
      <c r="N4" s="56" t="s">
        <v>82</v>
      </c>
      <c r="O4" s="56" t="s">
        <v>83</v>
      </c>
      <c r="P4" s="56" t="s">
        <v>84</v>
      </c>
      <c r="Q4" s="56" t="s">
        <v>85</v>
      </c>
      <c r="R4" s="56" t="s">
        <v>86</v>
      </c>
      <c r="S4" s="56" t="s">
        <v>87</v>
      </c>
      <c r="T4" s="56" t="s">
        <v>88</v>
      </c>
      <c r="U4" s="56" t="s">
        <v>89</v>
      </c>
      <c r="V4" s="56" t="s">
        <v>90</v>
      </c>
      <c r="W4" s="56" t="s">
        <v>91</v>
      </c>
      <c r="X4" s="57" t="s">
        <v>92</v>
      </c>
      <c r="Y4" s="58" t="s">
        <v>93</v>
      </c>
      <c r="Z4" s="57" t="s">
        <v>199</v>
      </c>
      <c r="AA4" s="58" t="s">
        <v>198</v>
      </c>
      <c r="AB4" s="57" t="s">
        <v>201</v>
      </c>
      <c r="AC4" s="58" t="s">
        <v>200</v>
      </c>
    </row>
    <row r="5" spans="1:32">
      <c r="A5" s="59" t="s">
        <v>94</v>
      </c>
      <c r="B5" s="60">
        <v>100</v>
      </c>
      <c r="C5" s="60">
        <v>100</v>
      </c>
      <c r="D5" s="60">
        <v>100</v>
      </c>
      <c r="E5" s="60">
        <v>100</v>
      </c>
      <c r="F5" s="60">
        <v>100</v>
      </c>
      <c r="G5" s="60">
        <v>100</v>
      </c>
      <c r="H5" s="60"/>
      <c r="I5" s="60">
        <v>100</v>
      </c>
      <c r="J5" s="60">
        <v>100</v>
      </c>
      <c r="K5" s="60">
        <v>100</v>
      </c>
      <c r="L5" s="60">
        <v>100</v>
      </c>
      <c r="M5" s="60">
        <v>100</v>
      </c>
      <c r="N5" s="60">
        <v>100</v>
      </c>
      <c r="O5" s="60">
        <v>100</v>
      </c>
      <c r="P5" s="60">
        <f>100-Q26</f>
        <v>100</v>
      </c>
      <c r="Q5" s="60">
        <f>100-P26</f>
        <v>100</v>
      </c>
      <c r="R5" s="60">
        <f t="shared" ref="R5" si="0">100-S26</f>
        <v>100</v>
      </c>
      <c r="S5" s="60">
        <f t="shared" ref="S5" si="1">100-R26</f>
        <v>100</v>
      </c>
      <c r="T5" s="60">
        <f t="shared" ref="T5" si="2">100-U26</f>
        <v>100</v>
      </c>
      <c r="U5" s="60">
        <f t="shared" ref="U5" si="3">100-T26</f>
        <v>100</v>
      </c>
      <c r="V5" s="60">
        <f t="shared" ref="V5" si="4">100-W26</f>
        <v>100</v>
      </c>
      <c r="W5" s="60">
        <f t="shared" ref="W5" si="5">100-V26</f>
        <v>100</v>
      </c>
      <c r="X5" s="60">
        <f t="shared" ref="X5" si="6">100-Y26</f>
        <v>100</v>
      </c>
      <c r="Y5" s="60">
        <f t="shared" ref="Y5" si="7">100-X26</f>
        <v>100</v>
      </c>
      <c r="Z5" s="60">
        <v>100</v>
      </c>
      <c r="AA5" s="60">
        <v>100</v>
      </c>
      <c r="AB5" s="60">
        <v>100</v>
      </c>
      <c r="AC5" s="60">
        <v>100</v>
      </c>
    </row>
    <row r="6" spans="1:32">
      <c r="A6" s="62" t="s">
        <v>97</v>
      </c>
      <c r="B6" s="63">
        <v>100</v>
      </c>
      <c r="C6" s="63">
        <v>100</v>
      </c>
      <c r="D6" s="63">
        <v>100</v>
      </c>
      <c r="E6" s="63">
        <v>100</v>
      </c>
      <c r="F6" s="63">
        <v>100</v>
      </c>
      <c r="G6" s="63">
        <v>100</v>
      </c>
      <c r="H6" s="63"/>
      <c r="I6" s="63">
        <v>100</v>
      </c>
      <c r="J6" s="63">
        <v>100</v>
      </c>
      <c r="K6" s="63">
        <v>100</v>
      </c>
      <c r="L6" s="63">
        <v>95</v>
      </c>
      <c r="M6" s="63">
        <v>100</v>
      </c>
      <c r="N6" s="63">
        <v>100</v>
      </c>
      <c r="O6" s="63">
        <v>100</v>
      </c>
      <c r="P6" s="63">
        <f t="shared" ref="P6:X19" si="8">100-Q27</f>
        <v>100</v>
      </c>
      <c r="Q6" s="63">
        <f t="shared" ref="Q6:Y19" si="9">100-P27</f>
        <v>100</v>
      </c>
      <c r="R6" s="63">
        <f t="shared" si="8"/>
        <v>100</v>
      </c>
      <c r="S6" s="63">
        <f t="shared" si="9"/>
        <v>100</v>
      </c>
      <c r="T6" s="63">
        <f t="shared" si="8"/>
        <v>100</v>
      </c>
      <c r="U6" s="63">
        <f t="shared" si="9"/>
        <v>100</v>
      </c>
      <c r="V6" s="63">
        <f t="shared" si="8"/>
        <v>100</v>
      </c>
      <c r="W6" s="63">
        <f t="shared" si="9"/>
        <v>100</v>
      </c>
      <c r="X6" s="63">
        <f t="shared" si="8"/>
        <v>90</v>
      </c>
      <c r="Y6" s="63">
        <f t="shared" si="9"/>
        <v>100</v>
      </c>
      <c r="Z6" s="63">
        <v>100</v>
      </c>
      <c r="AA6" s="63">
        <v>100</v>
      </c>
      <c r="AB6" s="63">
        <v>100</v>
      </c>
      <c r="AC6" s="63">
        <v>100</v>
      </c>
    </row>
    <row r="7" spans="1:32">
      <c r="A7" s="59" t="s">
        <v>100</v>
      </c>
      <c r="B7" s="60">
        <v>100</v>
      </c>
      <c r="C7" s="60">
        <v>100</v>
      </c>
      <c r="D7" s="60">
        <v>100</v>
      </c>
      <c r="E7" s="60">
        <v>100</v>
      </c>
      <c r="F7" s="60">
        <v>100</v>
      </c>
      <c r="G7" s="60">
        <v>100</v>
      </c>
      <c r="H7" s="60">
        <v>100</v>
      </c>
      <c r="I7" s="60">
        <v>100</v>
      </c>
      <c r="J7" s="60">
        <v>95</v>
      </c>
      <c r="K7" s="60">
        <v>100</v>
      </c>
      <c r="L7" s="60"/>
      <c r="M7" s="60"/>
      <c r="N7" s="60">
        <v>100</v>
      </c>
      <c r="O7" s="60">
        <v>100</v>
      </c>
      <c r="P7" s="60">
        <f t="shared" si="8"/>
        <v>100</v>
      </c>
      <c r="Q7" s="60">
        <f t="shared" si="9"/>
        <v>100</v>
      </c>
      <c r="R7" s="60">
        <f t="shared" si="8"/>
        <v>100</v>
      </c>
      <c r="S7" s="60">
        <f t="shared" si="9"/>
        <v>100</v>
      </c>
      <c r="T7" s="60">
        <f t="shared" si="8"/>
        <v>100</v>
      </c>
      <c r="U7" s="60">
        <f t="shared" si="9"/>
        <v>100</v>
      </c>
      <c r="V7" s="60">
        <f t="shared" si="8"/>
        <v>90</v>
      </c>
      <c r="W7" s="60">
        <f t="shared" si="9"/>
        <v>100</v>
      </c>
      <c r="X7" s="60">
        <f t="shared" si="8"/>
        <v>82</v>
      </c>
      <c r="Y7" s="60">
        <f t="shared" si="9"/>
        <v>96</v>
      </c>
      <c r="Z7" s="60">
        <v>100</v>
      </c>
      <c r="AA7" s="60">
        <v>100</v>
      </c>
      <c r="AB7" s="60">
        <v>100</v>
      </c>
      <c r="AC7" s="60">
        <v>100</v>
      </c>
    </row>
    <row r="8" spans="1:32">
      <c r="A8" s="62" t="s">
        <v>103</v>
      </c>
      <c r="B8" s="63">
        <v>100</v>
      </c>
      <c r="C8" s="63">
        <v>100</v>
      </c>
      <c r="D8" s="63">
        <v>100</v>
      </c>
      <c r="E8" s="63">
        <v>100</v>
      </c>
      <c r="F8" s="63">
        <v>100</v>
      </c>
      <c r="G8" s="63">
        <v>100</v>
      </c>
      <c r="H8" s="63">
        <v>95</v>
      </c>
      <c r="I8" s="63">
        <v>100</v>
      </c>
      <c r="J8" s="63"/>
      <c r="K8" s="63"/>
      <c r="L8" s="63">
        <v>35</v>
      </c>
      <c r="M8" s="63">
        <v>70</v>
      </c>
      <c r="N8" s="63">
        <v>100</v>
      </c>
      <c r="O8" s="63">
        <v>100</v>
      </c>
      <c r="P8" s="63">
        <f t="shared" si="8"/>
        <v>100</v>
      </c>
      <c r="Q8" s="63">
        <f t="shared" si="9"/>
        <v>100</v>
      </c>
      <c r="R8" s="63">
        <f t="shared" si="8"/>
        <v>100</v>
      </c>
      <c r="S8" s="63">
        <f t="shared" si="9"/>
        <v>100</v>
      </c>
      <c r="T8" s="63">
        <f t="shared" si="8"/>
        <v>90</v>
      </c>
      <c r="U8" s="63">
        <f t="shared" si="9"/>
        <v>100</v>
      </c>
      <c r="V8" s="63">
        <f t="shared" si="8"/>
        <v>82</v>
      </c>
      <c r="W8" s="63">
        <f t="shared" si="9"/>
        <v>96</v>
      </c>
      <c r="X8" s="63">
        <f t="shared" si="8"/>
        <v>80</v>
      </c>
      <c r="Y8" s="63">
        <f t="shared" si="9"/>
        <v>94</v>
      </c>
      <c r="Z8" s="63">
        <v>100</v>
      </c>
      <c r="AA8" s="63">
        <v>100</v>
      </c>
      <c r="AB8" s="63">
        <v>100</v>
      </c>
      <c r="AC8" s="63">
        <v>100</v>
      </c>
    </row>
    <row r="9" spans="1:32">
      <c r="A9" s="59" t="s">
        <v>106</v>
      </c>
      <c r="B9" s="60">
        <v>100</v>
      </c>
      <c r="C9" s="60">
        <v>100</v>
      </c>
      <c r="D9" s="60">
        <v>90</v>
      </c>
      <c r="E9" s="60">
        <v>100</v>
      </c>
      <c r="F9" s="60">
        <v>80</v>
      </c>
      <c r="G9" s="60">
        <v>100</v>
      </c>
      <c r="H9" s="60"/>
      <c r="I9" s="60"/>
      <c r="J9" s="60">
        <v>35</v>
      </c>
      <c r="K9" s="60">
        <v>70</v>
      </c>
      <c r="L9" s="60"/>
      <c r="M9" s="60"/>
      <c r="N9" s="60">
        <v>100</v>
      </c>
      <c r="O9" s="60">
        <v>100</v>
      </c>
      <c r="P9" s="60">
        <f t="shared" si="8"/>
        <v>100</v>
      </c>
      <c r="Q9" s="60">
        <f t="shared" si="9"/>
        <v>100</v>
      </c>
      <c r="R9" s="60">
        <f t="shared" si="8"/>
        <v>90</v>
      </c>
      <c r="S9" s="60">
        <f t="shared" si="9"/>
        <v>100</v>
      </c>
      <c r="T9" s="60">
        <f t="shared" si="8"/>
        <v>82</v>
      </c>
      <c r="U9" s="60">
        <f t="shared" si="9"/>
        <v>96</v>
      </c>
      <c r="V9" s="60">
        <f t="shared" si="8"/>
        <v>80</v>
      </c>
      <c r="W9" s="60">
        <f t="shared" si="9"/>
        <v>94</v>
      </c>
      <c r="X9" s="60">
        <f t="shared" si="8"/>
        <v>80</v>
      </c>
      <c r="Y9" s="60">
        <f t="shared" si="9"/>
        <v>94</v>
      </c>
      <c r="Z9" s="60">
        <v>100</v>
      </c>
      <c r="AA9" s="60">
        <v>100</v>
      </c>
      <c r="AB9" s="60">
        <v>100</v>
      </c>
      <c r="AC9" s="60">
        <v>100</v>
      </c>
    </row>
    <row r="10" spans="1:32">
      <c r="A10" s="62" t="s">
        <v>108</v>
      </c>
      <c r="B10" s="63">
        <v>90</v>
      </c>
      <c r="C10" s="63">
        <v>100</v>
      </c>
      <c r="D10" s="63"/>
      <c r="E10" s="63"/>
      <c r="F10" s="63"/>
      <c r="G10" s="63"/>
      <c r="H10" s="63">
        <v>25</v>
      </c>
      <c r="I10" s="63">
        <v>60</v>
      </c>
      <c r="J10" s="63"/>
      <c r="K10" s="63"/>
      <c r="L10" s="63" t="s">
        <v>109</v>
      </c>
      <c r="M10" s="63" t="s">
        <v>110</v>
      </c>
      <c r="N10" s="63">
        <v>100</v>
      </c>
      <c r="O10" s="63">
        <v>100</v>
      </c>
      <c r="P10" s="63">
        <f t="shared" si="8"/>
        <v>90</v>
      </c>
      <c r="Q10" s="63">
        <f t="shared" si="9"/>
        <v>100</v>
      </c>
      <c r="R10" s="63">
        <f t="shared" si="8"/>
        <v>82</v>
      </c>
      <c r="S10" s="63">
        <f t="shared" si="9"/>
        <v>96</v>
      </c>
      <c r="T10" s="63">
        <f t="shared" si="8"/>
        <v>80</v>
      </c>
      <c r="U10" s="63">
        <f t="shared" si="9"/>
        <v>94</v>
      </c>
      <c r="V10" s="63">
        <f t="shared" si="8"/>
        <v>80</v>
      </c>
      <c r="W10" s="63">
        <f t="shared" si="9"/>
        <v>94</v>
      </c>
      <c r="X10" s="63">
        <f t="shared" si="8"/>
        <v>80</v>
      </c>
      <c r="Y10" s="63">
        <f t="shared" si="9"/>
        <v>94</v>
      </c>
      <c r="Z10" s="63">
        <v>100</v>
      </c>
      <c r="AA10" s="63">
        <v>100</v>
      </c>
      <c r="AB10" s="63">
        <v>100</v>
      </c>
      <c r="AC10" s="63">
        <v>100</v>
      </c>
      <c r="AD10" s="100"/>
    </row>
    <row r="11" spans="1:32">
      <c r="A11" s="59" t="s">
        <v>111</v>
      </c>
      <c r="B11" s="60">
        <v>40</v>
      </c>
      <c r="C11" s="60">
        <v>70</v>
      </c>
      <c r="D11" s="60">
        <v>20</v>
      </c>
      <c r="E11" s="60">
        <v>55</v>
      </c>
      <c r="F11" s="60">
        <v>10</v>
      </c>
      <c r="G11" s="60">
        <v>40</v>
      </c>
      <c r="H11" s="60"/>
      <c r="I11" s="60"/>
      <c r="J11" s="60">
        <v>10</v>
      </c>
      <c r="K11" s="60">
        <v>30</v>
      </c>
      <c r="L11" s="60"/>
      <c r="M11" s="60"/>
      <c r="N11" s="60">
        <v>100</v>
      </c>
      <c r="O11" s="60">
        <v>100</v>
      </c>
      <c r="P11" s="60">
        <f t="shared" si="8"/>
        <v>82</v>
      </c>
      <c r="Q11" s="60">
        <f t="shared" si="9"/>
        <v>95</v>
      </c>
      <c r="R11" s="60">
        <f t="shared" si="8"/>
        <v>80</v>
      </c>
      <c r="S11" s="60">
        <f t="shared" si="9"/>
        <v>94</v>
      </c>
      <c r="T11" s="60">
        <f t="shared" si="8"/>
        <v>80</v>
      </c>
      <c r="U11" s="60">
        <f t="shared" si="9"/>
        <v>94</v>
      </c>
      <c r="V11" s="60">
        <f t="shared" si="8"/>
        <v>80</v>
      </c>
      <c r="W11" s="60">
        <f t="shared" si="9"/>
        <v>94</v>
      </c>
      <c r="X11" s="60">
        <f t="shared" si="8"/>
        <v>80</v>
      </c>
      <c r="Y11" s="60">
        <f t="shared" si="9"/>
        <v>94</v>
      </c>
      <c r="Z11" s="60">
        <v>83</v>
      </c>
      <c r="AA11" s="60">
        <v>100</v>
      </c>
      <c r="AB11" s="60">
        <v>100</v>
      </c>
      <c r="AC11" s="60">
        <v>100</v>
      </c>
      <c r="AD11" s="100"/>
    </row>
    <row r="12" spans="1:32">
      <c r="A12" s="62" t="s">
        <v>95</v>
      </c>
      <c r="B12" s="63">
        <v>0</v>
      </c>
      <c r="C12" s="63">
        <v>15</v>
      </c>
      <c r="D12" s="63">
        <v>0</v>
      </c>
      <c r="E12" s="63">
        <v>10</v>
      </c>
      <c r="F12" s="63">
        <v>0</v>
      </c>
      <c r="G12" s="63">
        <v>4</v>
      </c>
      <c r="H12" s="63">
        <v>0</v>
      </c>
      <c r="I12" s="63">
        <v>10</v>
      </c>
      <c r="J12" s="63">
        <v>0</v>
      </c>
      <c r="K12" s="63">
        <v>5</v>
      </c>
      <c r="L12" s="63">
        <v>0</v>
      </c>
      <c r="M12" s="63">
        <v>5</v>
      </c>
      <c r="N12" s="63">
        <v>95</v>
      </c>
      <c r="O12" s="63">
        <v>100</v>
      </c>
      <c r="P12" s="63">
        <f t="shared" si="8"/>
        <v>80</v>
      </c>
      <c r="Q12" s="63">
        <f t="shared" si="9"/>
        <v>96</v>
      </c>
      <c r="R12" s="63">
        <f t="shared" si="8"/>
        <v>80</v>
      </c>
      <c r="S12" s="63">
        <f t="shared" si="9"/>
        <v>94</v>
      </c>
      <c r="T12" s="63">
        <f t="shared" si="8"/>
        <v>80</v>
      </c>
      <c r="U12" s="63">
        <f t="shared" si="9"/>
        <v>94</v>
      </c>
      <c r="V12" s="63">
        <f t="shared" si="8"/>
        <v>80</v>
      </c>
      <c r="W12" s="64">
        <f>100-V33</f>
        <v>94</v>
      </c>
      <c r="X12" s="63">
        <f t="shared" si="8"/>
        <v>80</v>
      </c>
      <c r="Y12" s="63">
        <f t="shared" si="9"/>
        <v>94</v>
      </c>
      <c r="Z12" s="63">
        <v>65</v>
      </c>
      <c r="AA12" s="63">
        <v>82</v>
      </c>
      <c r="AB12" s="63">
        <v>62</v>
      </c>
      <c r="AC12" s="63">
        <v>85</v>
      </c>
    </row>
    <row r="13" spans="1:32">
      <c r="A13" s="59" t="s">
        <v>112</v>
      </c>
      <c r="B13" s="60">
        <v>0</v>
      </c>
      <c r="C13" s="60">
        <v>5</v>
      </c>
      <c r="D13" s="60">
        <v>0</v>
      </c>
      <c r="E13" s="60">
        <v>5</v>
      </c>
      <c r="F13" s="60">
        <v>0</v>
      </c>
      <c r="G13" s="60">
        <v>0</v>
      </c>
      <c r="H13" s="60">
        <v>0</v>
      </c>
      <c r="I13" s="60">
        <v>5</v>
      </c>
      <c r="J13" s="60">
        <v>0</v>
      </c>
      <c r="K13" s="60">
        <v>0</v>
      </c>
      <c r="L13" s="60">
        <v>0</v>
      </c>
      <c r="M13" s="60">
        <v>0</v>
      </c>
      <c r="N13" s="60"/>
      <c r="O13" s="60"/>
      <c r="P13" s="60">
        <f t="shared" si="8"/>
        <v>80</v>
      </c>
      <c r="Q13" s="60">
        <f t="shared" si="9"/>
        <v>96</v>
      </c>
      <c r="R13" s="60">
        <f t="shared" si="8"/>
        <v>84</v>
      </c>
      <c r="S13" s="60">
        <f t="shared" si="9"/>
        <v>100</v>
      </c>
      <c r="T13" s="60">
        <f t="shared" si="8"/>
        <v>84</v>
      </c>
      <c r="U13" s="60">
        <f t="shared" si="9"/>
        <v>100</v>
      </c>
      <c r="V13" s="60">
        <f t="shared" si="8"/>
        <v>84</v>
      </c>
      <c r="W13" s="60">
        <f t="shared" si="9"/>
        <v>100</v>
      </c>
      <c r="X13" s="60">
        <f t="shared" si="8"/>
        <v>84</v>
      </c>
      <c r="Y13" s="60">
        <f t="shared" si="9"/>
        <v>100</v>
      </c>
      <c r="Z13" s="60">
        <v>45</v>
      </c>
      <c r="AA13" s="60">
        <v>64</v>
      </c>
      <c r="AB13" s="60">
        <v>45</v>
      </c>
      <c r="AC13" s="60">
        <v>67</v>
      </c>
    </row>
    <row r="14" spans="1:32">
      <c r="A14" s="62" t="s">
        <v>98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45</v>
      </c>
      <c r="O14" s="63">
        <v>80</v>
      </c>
      <c r="P14" s="63">
        <f t="shared" si="8"/>
        <v>80</v>
      </c>
      <c r="Q14" s="63">
        <f t="shared" si="9"/>
        <v>96</v>
      </c>
      <c r="R14" s="63">
        <f t="shared" si="8"/>
        <v>84</v>
      </c>
      <c r="S14" s="63">
        <f t="shared" si="9"/>
        <v>100</v>
      </c>
      <c r="T14" s="63">
        <f t="shared" si="8"/>
        <v>84</v>
      </c>
      <c r="U14" s="63">
        <f t="shared" si="9"/>
        <v>100</v>
      </c>
      <c r="V14" s="63">
        <f t="shared" si="8"/>
        <v>84</v>
      </c>
      <c r="W14" s="63">
        <f t="shared" si="9"/>
        <v>100</v>
      </c>
      <c r="X14" s="63">
        <f t="shared" si="8"/>
        <v>84</v>
      </c>
      <c r="Y14" s="63">
        <f t="shared" si="9"/>
        <v>100</v>
      </c>
      <c r="Z14" s="63">
        <v>27</v>
      </c>
      <c r="AA14" s="63">
        <v>48</v>
      </c>
      <c r="AB14" s="63">
        <v>29</v>
      </c>
      <c r="AC14" s="63">
        <v>50</v>
      </c>
    </row>
    <row r="15" spans="1:32">
      <c r="A15" s="59" t="s">
        <v>113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/>
      <c r="O15" s="60"/>
      <c r="P15" s="60">
        <f t="shared" si="8"/>
        <v>80</v>
      </c>
      <c r="Q15" s="60">
        <f t="shared" si="9"/>
        <v>96</v>
      </c>
      <c r="R15" s="60">
        <f t="shared" si="8"/>
        <v>80</v>
      </c>
      <c r="S15" s="60">
        <f t="shared" si="9"/>
        <v>94</v>
      </c>
      <c r="T15" s="60">
        <f t="shared" si="8"/>
        <v>80</v>
      </c>
      <c r="U15" s="60">
        <f t="shared" si="9"/>
        <v>94</v>
      </c>
      <c r="V15" s="60">
        <f t="shared" si="8"/>
        <v>80</v>
      </c>
      <c r="W15" s="60">
        <f t="shared" si="9"/>
        <v>94</v>
      </c>
      <c r="X15" s="60">
        <f t="shared" si="8"/>
        <v>80</v>
      </c>
      <c r="Y15" s="60">
        <f t="shared" si="9"/>
        <v>94</v>
      </c>
      <c r="Z15" s="60">
        <v>12</v>
      </c>
      <c r="AA15" s="60">
        <v>30</v>
      </c>
      <c r="AB15" s="60">
        <v>16</v>
      </c>
      <c r="AC15" s="60">
        <v>36</v>
      </c>
    </row>
    <row r="16" spans="1:32">
      <c r="A16" s="62" t="s">
        <v>101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10</v>
      </c>
      <c r="O16" s="63">
        <v>30</v>
      </c>
      <c r="P16" s="63">
        <f t="shared" si="8"/>
        <v>80</v>
      </c>
      <c r="Q16" s="63">
        <f t="shared" si="9"/>
        <v>96</v>
      </c>
      <c r="R16" s="63">
        <f t="shared" si="8"/>
        <v>80</v>
      </c>
      <c r="S16" s="63">
        <f t="shared" si="9"/>
        <v>94</v>
      </c>
      <c r="T16" s="63">
        <f t="shared" si="8"/>
        <v>80</v>
      </c>
      <c r="U16" s="63">
        <f t="shared" si="9"/>
        <v>94</v>
      </c>
      <c r="V16" s="63">
        <f t="shared" si="8"/>
        <v>80</v>
      </c>
      <c r="W16" s="63">
        <f t="shared" si="9"/>
        <v>94</v>
      </c>
      <c r="X16" s="63">
        <f t="shared" si="8"/>
        <v>80</v>
      </c>
      <c r="Y16" s="63">
        <f t="shared" si="9"/>
        <v>94</v>
      </c>
      <c r="Z16" s="63">
        <v>6</v>
      </c>
      <c r="AA16" s="63">
        <v>17</v>
      </c>
      <c r="AB16" s="63">
        <v>5</v>
      </c>
      <c r="AC16" s="63">
        <v>20</v>
      </c>
    </row>
    <row r="17" spans="1:29">
      <c r="A17" s="59" t="s">
        <v>104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2</v>
      </c>
      <c r="O17" s="60">
        <v>10</v>
      </c>
      <c r="P17" s="60">
        <f t="shared" si="8"/>
        <v>80</v>
      </c>
      <c r="Q17" s="60">
        <f t="shared" si="9"/>
        <v>96</v>
      </c>
      <c r="R17" s="60">
        <f t="shared" si="8"/>
        <v>82</v>
      </c>
      <c r="S17" s="60">
        <f t="shared" si="9"/>
        <v>96</v>
      </c>
      <c r="T17" s="60">
        <f t="shared" si="8"/>
        <v>82</v>
      </c>
      <c r="U17" s="60">
        <f t="shared" si="9"/>
        <v>96</v>
      </c>
      <c r="V17" s="60">
        <f t="shared" si="8"/>
        <v>82</v>
      </c>
      <c r="W17" s="60">
        <f t="shared" si="9"/>
        <v>96</v>
      </c>
      <c r="X17" s="60">
        <f t="shared" si="8"/>
        <v>82</v>
      </c>
      <c r="Y17" s="60">
        <f t="shared" si="9"/>
        <v>96</v>
      </c>
      <c r="Z17" s="60">
        <v>0</v>
      </c>
      <c r="AA17" s="60">
        <v>7</v>
      </c>
      <c r="AB17" s="60">
        <v>0</v>
      </c>
      <c r="AC17" s="60">
        <v>7</v>
      </c>
    </row>
    <row r="18" spans="1:29">
      <c r="A18" s="62" t="s">
        <v>107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4</v>
      </c>
      <c r="P18" s="63">
        <f t="shared" si="8"/>
        <v>94</v>
      </c>
      <c r="Q18" s="63">
        <f t="shared" si="9"/>
        <v>100</v>
      </c>
      <c r="R18" s="63">
        <f t="shared" si="8"/>
        <v>94</v>
      </c>
      <c r="S18" s="63">
        <f t="shared" si="9"/>
        <v>100</v>
      </c>
      <c r="T18" s="63">
        <f t="shared" si="8"/>
        <v>94</v>
      </c>
      <c r="U18" s="63">
        <f t="shared" si="9"/>
        <v>100</v>
      </c>
      <c r="V18" s="63">
        <f t="shared" si="8"/>
        <v>94</v>
      </c>
      <c r="W18" s="63">
        <f t="shared" si="9"/>
        <v>100</v>
      </c>
      <c r="X18" s="63">
        <f t="shared" si="8"/>
        <v>94</v>
      </c>
      <c r="Y18" s="63">
        <f t="shared" si="9"/>
        <v>100</v>
      </c>
      <c r="Z18" s="63">
        <v>0</v>
      </c>
      <c r="AA18" s="63">
        <v>3</v>
      </c>
      <c r="AB18" s="63">
        <v>0</v>
      </c>
      <c r="AC18" s="63">
        <v>3</v>
      </c>
    </row>
    <row r="19" spans="1:29">
      <c r="A19" s="65" t="s">
        <v>38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f t="shared" si="8"/>
        <v>97</v>
      </c>
      <c r="Q19" s="66">
        <f t="shared" si="9"/>
        <v>100</v>
      </c>
      <c r="R19" s="66">
        <f t="shared" si="8"/>
        <v>98</v>
      </c>
      <c r="S19" s="66">
        <f t="shared" si="9"/>
        <v>100</v>
      </c>
      <c r="T19" s="66">
        <f t="shared" si="8"/>
        <v>98</v>
      </c>
      <c r="U19" s="66">
        <f t="shared" si="9"/>
        <v>100</v>
      </c>
      <c r="V19" s="66">
        <f t="shared" si="8"/>
        <v>98</v>
      </c>
      <c r="W19" s="66">
        <f t="shared" si="9"/>
        <v>100</v>
      </c>
      <c r="X19" s="66">
        <f t="shared" si="8"/>
        <v>98</v>
      </c>
      <c r="Y19" s="66">
        <f t="shared" si="9"/>
        <v>100</v>
      </c>
      <c r="Z19" s="66">
        <v>0</v>
      </c>
      <c r="AA19" s="66">
        <v>0</v>
      </c>
      <c r="AB19" s="66">
        <v>0</v>
      </c>
      <c r="AC19" s="66">
        <v>0</v>
      </c>
    </row>
    <row r="21" spans="1:29">
      <c r="A21" s="40" t="s">
        <v>114</v>
      </c>
    </row>
    <row r="23" spans="1:29">
      <c r="A23" s="43"/>
      <c r="B23" s="44" t="s">
        <v>115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3" t="s">
        <v>116</v>
      </c>
      <c r="O23" s="45"/>
      <c r="P23" s="228" t="s">
        <v>117</v>
      </c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</row>
    <row r="24" spans="1:29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1"/>
      <c r="O24" s="51"/>
      <c r="P24" s="48"/>
      <c r="Q24" s="67"/>
      <c r="R24" s="67"/>
      <c r="S24" s="67"/>
      <c r="T24" s="67"/>
      <c r="U24" s="67"/>
      <c r="V24" s="67"/>
      <c r="W24" s="67"/>
      <c r="X24" s="67"/>
      <c r="Y24" s="67"/>
    </row>
    <row r="25" spans="1:29">
      <c r="A25" s="55" t="s">
        <v>69</v>
      </c>
      <c r="B25" s="56" t="s">
        <v>70</v>
      </c>
      <c r="C25" s="56" t="s">
        <v>71</v>
      </c>
      <c r="D25" s="56" t="s">
        <v>72</v>
      </c>
      <c r="E25" s="56" t="s">
        <v>73</v>
      </c>
      <c r="F25" s="56" t="s">
        <v>74</v>
      </c>
      <c r="G25" s="56" t="s">
        <v>75</v>
      </c>
      <c r="H25" s="56" t="s">
        <v>76</v>
      </c>
      <c r="I25" s="56" t="s">
        <v>77</v>
      </c>
      <c r="J25" s="56" t="s">
        <v>78</v>
      </c>
      <c r="K25" s="56" t="s">
        <v>79</v>
      </c>
      <c r="L25" s="56" t="s">
        <v>80</v>
      </c>
      <c r="M25" s="56" t="s">
        <v>81</v>
      </c>
      <c r="N25" s="56" t="s">
        <v>82</v>
      </c>
      <c r="O25" s="56" t="s">
        <v>83</v>
      </c>
      <c r="P25" s="56" t="s">
        <v>84</v>
      </c>
      <c r="Q25" s="56" t="s">
        <v>85</v>
      </c>
      <c r="R25" s="56" t="s">
        <v>86</v>
      </c>
      <c r="S25" s="56" t="s">
        <v>87</v>
      </c>
      <c r="T25" s="56" t="s">
        <v>88</v>
      </c>
      <c r="U25" s="56" t="s">
        <v>89</v>
      </c>
      <c r="V25" s="56" t="s">
        <v>90</v>
      </c>
      <c r="W25" s="56" t="s">
        <v>91</v>
      </c>
      <c r="X25" s="57" t="s">
        <v>92</v>
      </c>
      <c r="Y25" s="57" t="s">
        <v>93</v>
      </c>
      <c r="Z25" s="56" t="s">
        <v>199</v>
      </c>
      <c r="AA25" s="56" t="s">
        <v>198</v>
      </c>
      <c r="AB25" s="57" t="s">
        <v>201</v>
      </c>
      <c r="AC25" s="57" t="s">
        <v>200</v>
      </c>
    </row>
    <row r="26" spans="1:29">
      <c r="A26" s="59" t="s">
        <v>94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>
        <v>0</v>
      </c>
      <c r="M26" s="60"/>
      <c r="N26" s="60"/>
      <c r="O26" s="60"/>
      <c r="P26" s="61" t="s">
        <v>118</v>
      </c>
      <c r="Q26" s="61" t="s">
        <v>118</v>
      </c>
      <c r="R26" s="61" t="s">
        <v>118</v>
      </c>
      <c r="S26" s="61" t="s">
        <v>118</v>
      </c>
      <c r="T26" s="61" t="s">
        <v>118</v>
      </c>
      <c r="U26" s="61" t="s">
        <v>118</v>
      </c>
      <c r="V26" s="61" t="s">
        <v>118</v>
      </c>
      <c r="W26" s="61" t="s">
        <v>118</v>
      </c>
      <c r="X26" s="68" t="s">
        <v>118</v>
      </c>
      <c r="Y26" s="68" t="s">
        <v>118</v>
      </c>
      <c r="Z26" s="61">
        <v>0</v>
      </c>
      <c r="AA26" s="61">
        <v>0</v>
      </c>
      <c r="AB26" s="68">
        <v>0</v>
      </c>
      <c r="AC26" s="68">
        <v>0</v>
      </c>
    </row>
    <row r="27" spans="1:29">
      <c r="A27" s="62" t="s">
        <v>97</v>
      </c>
      <c r="B27" s="63"/>
      <c r="C27" s="63"/>
      <c r="D27" s="63"/>
      <c r="E27" s="63"/>
      <c r="F27" s="63"/>
      <c r="G27" s="63"/>
      <c r="H27" s="63"/>
      <c r="I27" s="63"/>
      <c r="J27" s="63">
        <v>0</v>
      </c>
      <c r="K27" s="63"/>
      <c r="L27" s="63">
        <v>0</v>
      </c>
      <c r="M27" s="63">
        <v>5</v>
      </c>
      <c r="N27" s="63"/>
      <c r="O27" s="63"/>
      <c r="P27" s="61" t="s">
        <v>118</v>
      </c>
      <c r="Q27" s="61" t="s">
        <v>118</v>
      </c>
      <c r="R27" s="64" t="s">
        <v>118</v>
      </c>
      <c r="S27" s="64" t="s">
        <v>118</v>
      </c>
      <c r="T27" s="64" t="s">
        <v>118</v>
      </c>
      <c r="U27" s="64" t="s">
        <v>118</v>
      </c>
      <c r="V27" s="64" t="s">
        <v>118</v>
      </c>
      <c r="W27" s="64" t="s">
        <v>118</v>
      </c>
      <c r="X27" s="69" t="s">
        <v>118</v>
      </c>
      <c r="Y27" s="69" t="s">
        <v>109</v>
      </c>
      <c r="Z27" s="64">
        <f>AA5-AA6</f>
        <v>0</v>
      </c>
      <c r="AA27" s="64">
        <f>Z5-Z6</f>
        <v>0</v>
      </c>
      <c r="AB27" s="69">
        <f>AC5-AC6</f>
        <v>0</v>
      </c>
      <c r="AC27" s="69">
        <f>AB5-AB6</f>
        <v>0</v>
      </c>
    </row>
    <row r="28" spans="1:29">
      <c r="A28" s="59" t="s">
        <v>100</v>
      </c>
      <c r="B28" s="60"/>
      <c r="C28" s="60"/>
      <c r="D28" s="60"/>
      <c r="E28" s="60"/>
      <c r="F28" s="60"/>
      <c r="G28" s="60"/>
      <c r="H28" s="60">
        <v>0</v>
      </c>
      <c r="I28" s="60"/>
      <c r="J28" s="60">
        <v>0</v>
      </c>
      <c r="K28" s="60">
        <v>5</v>
      </c>
      <c r="L28" s="60"/>
      <c r="M28" s="60"/>
      <c r="N28" s="60"/>
      <c r="O28" s="60"/>
      <c r="P28" s="61" t="s">
        <v>118</v>
      </c>
      <c r="Q28" s="61" t="s">
        <v>118</v>
      </c>
      <c r="R28" s="61" t="s">
        <v>118</v>
      </c>
      <c r="S28" s="61" t="s">
        <v>118</v>
      </c>
      <c r="T28" s="61" t="s">
        <v>118</v>
      </c>
      <c r="U28" s="61" t="s">
        <v>118</v>
      </c>
      <c r="V28" s="61" t="s">
        <v>118</v>
      </c>
      <c r="W28" s="61" t="s">
        <v>109</v>
      </c>
      <c r="X28" s="68" t="s">
        <v>119</v>
      </c>
      <c r="Y28" s="68" t="s">
        <v>120</v>
      </c>
      <c r="Z28" s="61">
        <f t="shared" ref="Z28:AB40" si="10">AA6-AA7</f>
        <v>0</v>
      </c>
      <c r="AA28" s="61">
        <f t="shared" ref="AA28:AC40" si="11">Z6-Z7</f>
        <v>0</v>
      </c>
      <c r="AB28" s="68">
        <f t="shared" si="10"/>
        <v>0</v>
      </c>
      <c r="AC28" s="68">
        <f t="shared" si="11"/>
        <v>0</v>
      </c>
    </row>
    <row r="29" spans="1:29">
      <c r="A29" s="62" t="s">
        <v>103</v>
      </c>
      <c r="B29" s="63"/>
      <c r="C29" s="63"/>
      <c r="D29" s="63">
        <v>0</v>
      </c>
      <c r="E29" s="63"/>
      <c r="F29" s="63">
        <v>0</v>
      </c>
      <c r="G29" s="63"/>
      <c r="H29" s="63">
        <v>0</v>
      </c>
      <c r="I29" s="63">
        <v>5</v>
      </c>
      <c r="J29" s="63"/>
      <c r="K29" s="63"/>
      <c r="L29" s="63">
        <v>30</v>
      </c>
      <c r="M29" s="63">
        <v>65</v>
      </c>
      <c r="N29" s="63"/>
      <c r="O29" s="63"/>
      <c r="P29" s="61" t="s">
        <v>118</v>
      </c>
      <c r="Q29" s="61" t="s">
        <v>118</v>
      </c>
      <c r="R29" s="64" t="s">
        <v>118</v>
      </c>
      <c r="S29" s="64" t="s">
        <v>118</v>
      </c>
      <c r="T29" s="64" t="s">
        <v>118</v>
      </c>
      <c r="U29" s="64" t="s">
        <v>109</v>
      </c>
      <c r="V29" s="64" t="s">
        <v>119</v>
      </c>
      <c r="W29" s="64" t="s">
        <v>120</v>
      </c>
      <c r="X29" s="69" t="s">
        <v>121</v>
      </c>
      <c r="Y29" s="69" t="s">
        <v>122</v>
      </c>
      <c r="Z29" s="64">
        <f t="shared" si="10"/>
        <v>0</v>
      </c>
      <c r="AA29" s="64">
        <f t="shared" si="11"/>
        <v>0</v>
      </c>
      <c r="AB29" s="69">
        <f t="shared" si="10"/>
        <v>0</v>
      </c>
      <c r="AC29" s="69">
        <f t="shared" si="11"/>
        <v>0</v>
      </c>
    </row>
    <row r="30" spans="1:29">
      <c r="A30" s="59" t="s">
        <v>106</v>
      </c>
      <c r="B30" s="60">
        <v>0</v>
      </c>
      <c r="C30" s="60"/>
      <c r="D30" s="60">
        <v>0</v>
      </c>
      <c r="E30" s="60">
        <v>10</v>
      </c>
      <c r="F30" s="60">
        <v>0</v>
      </c>
      <c r="G30" s="60">
        <v>20</v>
      </c>
      <c r="H30" s="60"/>
      <c r="I30" s="60"/>
      <c r="J30" s="60">
        <v>30</v>
      </c>
      <c r="K30" s="60">
        <v>65</v>
      </c>
      <c r="L30" s="60"/>
      <c r="M30" s="60"/>
      <c r="N30" s="60"/>
      <c r="O30" s="60"/>
      <c r="P30" s="61">
        <v>0</v>
      </c>
      <c r="Q30" s="61" t="s">
        <v>118</v>
      </c>
      <c r="R30" s="61" t="s">
        <v>118</v>
      </c>
      <c r="S30" s="61" t="s">
        <v>109</v>
      </c>
      <c r="T30" s="61" t="s">
        <v>119</v>
      </c>
      <c r="U30" s="61" t="s">
        <v>120</v>
      </c>
      <c r="V30" s="61" t="s">
        <v>121</v>
      </c>
      <c r="W30" s="61" t="s">
        <v>122</v>
      </c>
      <c r="X30" s="68" t="s">
        <v>121</v>
      </c>
      <c r="Y30" s="68" t="s">
        <v>122</v>
      </c>
      <c r="Z30" s="61">
        <f t="shared" si="10"/>
        <v>0</v>
      </c>
      <c r="AA30" s="61">
        <f t="shared" si="11"/>
        <v>0</v>
      </c>
      <c r="AB30" s="68">
        <f t="shared" si="10"/>
        <v>0</v>
      </c>
      <c r="AC30" s="68">
        <f t="shared" si="11"/>
        <v>0</v>
      </c>
    </row>
    <row r="31" spans="1:29">
      <c r="A31" s="62" t="s">
        <v>108</v>
      </c>
      <c r="B31" s="63">
        <v>0</v>
      </c>
      <c r="C31" s="63">
        <v>10</v>
      </c>
      <c r="D31" s="63"/>
      <c r="E31" s="63"/>
      <c r="F31" s="63"/>
      <c r="G31" s="63"/>
      <c r="H31" s="63">
        <v>40</v>
      </c>
      <c r="I31" s="63">
        <v>75</v>
      </c>
      <c r="J31" s="63"/>
      <c r="K31" s="63"/>
      <c r="L31" s="64" t="s">
        <v>123</v>
      </c>
      <c r="M31" s="64" t="s">
        <v>124</v>
      </c>
      <c r="N31" s="63"/>
      <c r="O31" s="63"/>
      <c r="P31" s="64" t="s">
        <v>118</v>
      </c>
      <c r="Q31" s="64" t="s">
        <v>109</v>
      </c>
      <c r="R31" s="64" t="s">
        <v>119</v>
      </c>
      <c r="S31" s="64" t="s">
        <v>120</v>
      </c>
      <c r="T31" s="64" t="s">
        <v>121</v>
      </c>
      <c r="U31" s="64" t="s">
        <v>122</v>
      </c>
      <c r="V31" s="64" t="s">
        <v>121</v>
      </c>
      <c r="W31" s="64" t="s">
        <v>122</v>
      </c>
      <c r="X31" s="69" t="s">
        <v>121</v>
      </c>
      <c r="Y31" s="69" t="s">
        <v>122</v>
      </c>
      <c r="Z31" s="64">
        <f t="shared" si="10"/>
        <v>0</v>
      </c>
      <c r="AA31" s="64">
        <f t="shared" si="11"/>
        <v>0</v>
      </c>
      <c r="AB31" s="69">
        <f t="shared" si="10"/>
        <v>0</v>
      </c>
      <c r="AC31" s="69">
        <f t="shared" si="11"/>
        <v>0</v>
      </c>
    </row>
    <row r="32" spans="1:29">
      <c r="A32" s="59" t="s">
        <v>111</v>
      </c>
      <c r="B32" s="60">
        <v>30</v>
      </c>
      <c r="C32" s="60">
        <v>60</v>
      </c>
      <c r="D32" s="60">
        <v>35</v>
      </c>
      <c r="E32" s="60">
        <v>80</v>
      </c>
      <c r="F32" s="70" t="s">
        <v>125</v>
      </c>
      <c r="G32" s="70" t="s">
        <v>124</v>
      </c>
      <c r="H32" s="60"/>
      <c r="I32" s="60"/>
      <c r="J32" s="70" t="s">
        <v>123</v>
      </c>
      <c r="K32" s="70" t="s">
        <v>124</v>
      </c>
      <c r="L32" s="60"/>
      <c r="M32" s="60"/>
      <c r="N32" s="60">
        <v>0</v>
      </c>
      <c r="O32" s="60">
        <v>0</v>
      </c>
      <c r="P32" s="61" t="s">
        <v>126</v>
      </c>
      <c r="Q32" s="61" t="s">
        <v>120</v>
      </c>
      <c r="R32" s="61" t="s">
        <v>121</v>
      </c>
      <c r="S32" s="61" t="s">
        <v>122</v>
      </c>
      <c r="T32" s="61" t="s">
        <v>121</v>
      </c>
      <c r="U32" s="61" t="s">
        <v>122</v>
      </c>
      <c r="V32" s="61" t="s">
        <v>121</v>
      </c>
      <c r="W32" s="61" t="s">
        <v>122</v>
      </c>
      <c r="X32" s="68" t="s">
        <v>121</v>
      </c>
      <c r="Y32" s="68" t="s">
        <v>122</v>
      </c>
      <c r="Z32" s="61">
        <f t="shared" si="10"/>
        <v>0</v>
      </c>
      <c r="AA32" s="61">
        <f t="shared" si="11"/>
        <v>17</v>
      </c>
      <c r="AB32" s="68">
        <f t="shared" si="10"/>
        <v>0</v>
      </c>
      <c r="AC32" s="68">
        <f t="shared" si="11"/>
        <v>0</v>
      </c>
    </row>
    <row r="33" spans="1:31">
      <c r="A33" s="62" t="s">
        <v>95</v>
      </c>
      <c r="B33" s="63">
        <v>85</v>
      </c>
      <c r="C33" s="63">
        <v>100</v>
      </c>
      <c r="D33" s="63">
        <v>90</v>
      </c>
      <c r="E33" s="63">
        <v>100</v>
      </c>
      <c r="F33" s="63">
        <v>96</v>
      </c>
      <c r="G33" s="63">
        <v>100</v>
      </c>
      <c r="H33" s="63">
        <v>90</v>
      </c>
      <c r="I33" s="63">
        <v>100</v>
      </c>
      <c r="J33" s="63">
        <v>95</v>
      </c>
      <c r="K33" s="63">
        <v>100</v>
      </c>
      <c r="L33" s="63">
        <v>95</v>
      </c>
      <c r="M33" s="63">
        <v>100</v>
      </c>
      <c r="N33" s="63">
        <v>0</v>
      </c>
      <c r="O33" s="63">
        <v>5</v>
      </c>
      <c r="P33" s="64" t="s">
        <v>119</v>
      </c>
      <c r="Q33" s="64" t="s">
        <v>122</v>
      </c>
      <c r="R33" s="64" t="s">
        <v>121</v>
      </c>
      <c r="S33" s="64" t="s">
        <v>122</v>
      </c>
      <c r="T33" s="64" t="s">
        <v>121</v>
      </c>
      <c r="U33" s="64" t="s">
        <v>122</v>
      </c>
      <c r="V33" s="64" t="s">
        <v>121</v>
      </c>
      <c r="W33" s="64" t="s">
        <v>122</v>
      </c>
      <c r="X33" s="69" t="s">
        <v>121</v>
      </c>
      <c r="Y33" s="69" t="s">
        <v>122</v>
      </c>
      <c r="Z33" s="64">
        <f t="shared" si="10"/>
        <v>18</v>
      </c>
      <c r="AA33" s="64">
        <f t="shared" si="11"/>
        <v>18</v>
      </c>
      <c r="AB33" s="69">
        <f t="shared" si="10"/>
        <v>15</v>
      </c>
      <c r="AC33" s="69">
        <f t="shared" si="11"/>
        <v>38</v>
      </c>
      <c r="AE33" s="42" t="s">
        <v>127</v>
      </c>
    </row>
    <row r="34" spans="1:31">
      <c r="A34" s="59" t="s">
        <v>112</v>
      </c>
      <c r="B34" s="60">
        <v>95</v>
      </c>
      <c r="C34" s="60">
        <v>100</v>
      </c>
      <c r="D34" s="60">
        <v>95</v>
      </c>
      <c r="E34" s="60">
        <v>100</v>
      </c>
      <c r="F34" s="60"/>
      <c r="G34" s="60"/>
      <c r="H34" s="60">
        <v>95</v>
      </c>
      <c r="I34" s="60">
        <v>100</v>
      </c>
      <c r="J34" s="60"/>
      <c r="K34" s="60"/>
      <c r="L34" s="60"/>
      <c r="M34" s="60"/>
      <c r="N34" s="60"/>
      <c r="O34" s="60"/>
      <c r="P34" s="61" t="s">
        <v>119</v>
      </c>
      <c r="Q34" s="61" t="s">
        <v>122</v>
      </c>
      <c r="R34" s="61" t="s">
        <v>118</v>
      </c>
      <c r="S34" s="61" t="s">
        <v>128</v>
      </c>
      <c r="T34" s="61" t="s">
        <v>118</v>
      </c>
      <c r="U34" s="61" t="s">
        <v>128</v>
      </c>
      <c r="V34" s="61" t="s">
        <v>118</v>
      </c>
      <c r="W34" s="61" t="s">
        <v>128</v>
      </c>
      <c r="X34" s="68" t="s">
        <v>118</v>
      </c>
      <c r="Y34" s="68" t="s">
        <v>128</v>
      </c>
      <c r="Z34" s="61">
        <f t="shared" si="10"/>
        <v>18</v>
      </c>
      <c r="AA34" s="61">
        <f t="shared" si="11"/>
        <v>20</v>
      </c>
      <c r="AB34" s="68">
        <f t="shared" si="10"/>
        <v>18</v>
      </c>
      <c r="AC34" s="68">
        <f t="shared" si="11"/>
        <v>17</v>
      </c>
    </row>
    <row r="35" spans="1:31">
      <c r="A35" s="62" t="s">
        <v>98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>
        <v>20</v>
      </c>
      <c r="O35" s="63">
        <v>55</v>
      </c>
      <c r="P35" s="64" t="s">
        <v>119</v>
      </c>
      <c r="Q35" s="64" t="s">
        <v>122</v>
      </c>
      <c r="R35" s="64" t="s">
        <v>118</v>
      </c>
      <c r="S35" s="64" t="s">
        <v>128</v>
      </c>
      <c r="T35" s="64" t="s">
        <v>118</v>
      </c>
      <c r="U35" s="64" t="s">
        <v>128</v>
      </c>
      <c r="V35" s="64" t="s">
        <v>118</v>
      </c>
      <c r="W35" s="64" t="s">
        <v>128</v>
      </c>
      <c r="X35" s="69" t="s">
        <v>118</v>
      </c>
      <c r="Y35" s="69" t="s">
        <v>128</v>
      </c>
      <c r="Z35" s="64">
        <f t="shared" si="10"/>
        <v>16</v>
      </c>
      <c r="AA35" s="64">
        <f t="shared" si="11"/>
        <v>18</v>
      </c>
      <c r="AB35" s="69">
        <f t="shared" si="10"/>
        <v>17</v>
      </c>
      <c r="AC35" s="69">
        <f t="shared" si="11"/>
        <v>16</v>
      </c>
    </row>
    <row r="36" spans="1:31">
      <c r="A36" s="59" t="s">
        <v>113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 t="s">
        <v>119</v>
      </c>
      <c r="Q36" s="61" t="s">
        <v>122</v>
      </c>
      <c r="R36" s="61" t="s">
        <v>121</v>
      </c>
      <c r="S36" s="61" t="s">
        <v>122</v>
      </c>
      <c r="T36" s="61" t="s">
        <v>121</v>
      </c>
      <c r="U36" s="61" t="s">
        <v>122</v>
      </c>
      <c r="V36" s="61" t="s">
        <v>121</v>
      </c>
      <c r="W36" s="61" t="s">
        <v>122</v>
      </c>
      <c r="X36" s="68" t="s">
        <v>121</v>
      </c>
      <c r="Y36" s="68" t="s">
        <v>122</v>
      </c>
      <c r="Z36" s="61">
        <f t="shared" si="10"/>
        <v>18</v>
      </c>
      <c r="AA36" s="61">
        <f t="shared" si="11"/>
        <v>15</v>
      </c>
      <c r="AB36" s="68">
        <f t="shared" si="10"/>
        <v>14</v>
      </c>
      <c r="AC36" s="68">
        <f t="shared" si="11"/>
        <v>13</v>
      </c>
    </row>
    <row r="37" spans="1:31">
      <c r="A37" s="62" t="s">
        <v>101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 t="s">
        <v>123</v>
      </c>
      <c r="O37" s="63" t="s">
        <v>124</v>
      </c>
      <c r="P37" s="64" t="s">
        <v>119</v>
      </c>
      <c r="Q37" s="64" t="s">
        <v>122</v>
      </c>
      <c r="R37" s="64" t="s">
        <v>121</v>
      </c>
      <c r="S37" s="64" t="s">
        <v>122</v>
      </c>
      <c r="T37" s="64" t="s">
        <v>121</v>
      </c>
      <c r="U37" s="64" t="s">
        <v>122</v>
      </c>
      <c r="V37" s="64" t="s">
        <v>121</v>
      </c>
      <c r="W37" s="64" t="s">
        <v>122</v>
      </c>
      <c r="X37" s="69" t="s">
        <v>121</v>
      </c>
      <c r="Y37" s="69" t="s">
        <v>122</v>
      </c>
      <c r="Z37" s="64">
        <f t="shared" si="10"/>
        <v>13</v>
      </c>
      <c r="AA37" s="64">
        <f t="shared" si="11"/>
        <v>6</v>
      </c>
      <c r="AB37" s="69">
        <f t="shared" si="10"/>
        <v>16</v>
      </c>
      <c r="AC37" s="69">
        <f t="shared" si="11"/>
        <v>11</v>
      </c>
    </row>
    <row r="38" spans="1:31">
      <c r="A38" s="59" t="s">
        <v>104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 t="s">
        <v>124</v>
      </c>
      <c r="O38" s="60" t="s">
        <v>129</v>
      </c>
      <c r="P38" s="61" t="s">
        <v>119</v>
      </c>
      <c r="Q38" s="61" t="s">
        <v>122</v>
      </c>
      <c r="R38" s="61" t="s">
        <v>119</v>
      </c>
      <c r="S38" s="61" t="s">
        <v>120</v>
      </c>
      <c r="T38" s="61" t="s">
        <v>119</v>
      </c>
      <c r="U38" s="61" t="s">
        <v>120</v>
      </c>
      <c r="V38" s="61" t="s">
        <v>119</v>
      </c>
      <c r="W38" s="61" t="s">
        <v>120</v>
      </c>
      <c r="X38" s="68" t="s">
        <v>119</v>
      </c>
      <c r="Y38" s="68" t="s">
        <v>120</v>
      </c>
      <c r="Z38" s="61">
        <f t="shared" si="10"/>
        <v>10</v>
      </c>
      <c r="AA38" s="61">
        <f t="shared" si="11"/>
        <v>6</v>
      </c>
      <c r="AB38" s="68">
        <f t="shared" si="10"/>
        <v>13</v>
      </c>
      <c r="AC38" s="68">
        <f t="shared" si="11"/>
        <v>5</v>
      </c>
    </row>
    <row r="39" spans="1:31">
      <c r="A39" s="62" t="s">
        <v>107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>
        <v>96</v>
      </c>
      <c r="O39" s="63">
        <v>100</v>
      </c>
      <c r="P39" s="64" t="s">
        <v>118</v>
      </c>
      <c r="Q39" s="64" t="s">
        <v>121</v>
      </c>
      <c r="R39" s="64" t="s">
        <v>118</v>
      </c>
      <c r="S39" s="64" t="s">
        <v>121</v>
      </c>
      <c r="T39" s="64" t="s">
        <v>118</v>
      </c>
      <c r="U39" s="64" t="s">
        <v>121</v>
      </c>
      <c r="V39" s="64" t="s">
        <v>118</v>
      </c>
      <c r="W39" s="64" t="s">
        <v>121</v>
      </c>
      <c r="X39" s="69" t="s">
        <v>118</v>
      </c>
      <c r="Y39" s="69" t="s">
        <v>121</v>
      </c>
      <c r="Z39" s="64">
        <f t="shared" si="10"/>
        <v>4</v>
      </c>
      <c r="AA39" s="64">
        <f t="shared" si="11"/>
        <v>0</v>
      </c>
      <c r="AB39" s="69">
        <f t="shared" si="10"/>
        <v>4</v>
      </c>
      <c r="AC39" s="69">
        <f t="shared" si="11"/>
        <v>0</v>
      </c>
    </row>
    <row r="40" spans="1:31">
      <c r="A40" s="65" t="s">
        <v>38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71" t="s">
        <v>118</v>
      </c>
      <c r="Q40" s="71" t="s">
        <v>130</v>
      </c>
      <c r="R40" s="71" t="s">
        <v>118</v>
      </c>
      <c r="S40" s="71" t="s">
        <v>131</v>
      </c>
      <c r="T40" s="71" t="s">
        <v>118</v>
      </c>
      <c r="U40" s="71" t="s">
        <v>131</v>
      </c>
      <c r="V40" s="71" t="s">
        <v>118</v>
      </c>
      <c r="W40" s="71" t="s">
        <v>131</v>
      </c>
      <c r="X40" s="72" t="s">
        <v>118</v>
      </c>
      <c r="Y40" s="72" t="s">
        <v>131</v>
      </c>
      <c r="Z40" s="71">
        <f t="shared" si="10"/>
        <v>3</v>
      </c>
      <c r="AA40" s="71">
        <f t="shared" si="11"/>
        <v>0</v>
      </c>
      <c r="AB40" s="72">
        <f t="shared" si="10"/>
        <v>3</v>
      </c>
      <c r="AC40" s="72">
        <f t="shared" si="11"/>
        <v>0</v>
      </c>
    </row>
    <row r="43" spans="1:31" ht="42">
      <c r="A43" s="73" t="s">
        <v>132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Z43" s="73"/>
      <c r="AA43" s="74" t="s">
        <v>133</v>
      </c>
      <c r="AB43" s="75" t="s">
        <v>134</v>
      </c>
    </row>
    <row r="44" spans="1:31" ht="15.6">
      <c r="A44" s="73" t="s">
        <v>135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Z44" s="73"/>
      <c r="AA44" s="74"/>
      <c r="AB44" s="75"/>
    </row>
    <row r="45" spans="1:31" ht="15.6">
      <c r="A45" s="73" t="s">
        <v>136</v>
      </c>
      <c r="B45" s="76">
        <v>4</v>
      </c>
      <c r="C45" s="76"/>
      <c r="D45" s="76">
        <v>467</v>
      </c>
      <c r="E45" s="76"/>
      <c r="F45" s="76">
        <v>5</v>
      </c>
      <c r="G45" s="76"/>
      <c r="H45" s="76">
        <v>56</v>
      </c>
      <c r="I45" s="76"/>
      <c r="J45" s="76">
        <v>57</v>
      </c>
      <c r="K45" s="76"/>
      <c r="L45" s="76">
        <v>6</v>
      </c>
      <c r="M45" s="76"/>
      <c r="N45" s="77">
        <v>67</v>
      </c>
      <c r="O45" s="77"/>
      <c r="P45" s="77">
        <v>7</v>
      </c>
      <c r="Q45" s="77"/>
      <c r="R45" s="77">
        <v>8</v>
      </c>
      <c r="S45" s="77"/>
      <c r="T45" s="77">
        <v>89</v>
      </c>
      <c r="U45" s="77"/>
      <c r="V45" s="76">
        <v>9</v>
      </c>
      <c r="W45" s="76"/>
      <c r="Z45" s="73"/>
      <c r="AA45" s="227" t="s">
        <v>135</v>
      </c>
      <c r="AB45" s="227"/>
    </row>
    <row r="46" spans="1:31">
      <c r="A46" s="78" t="s">
        <v>69</v>
      </c>
      <c r="B46" s="79" t="s">
        <v>137</v>
      </c>
      <c r="C46" s="79"/>
      <c r="D46" s="79" t="s">
        <v>138</v>
      </c>
      <c r="E46" s="79"/>
      <c r="F46" s="79" t="s">
        <v>139</v>
      </c>
      <c r="G46" s="79"/>
      <c r="H46" s="79" t="s">
        <v>140</v>
      </c>
      <c r="I46" s="79"/>
      <c r="J46" s="79" t="s">
        <v>141</v>
      </c>
      <c r="K46" s="79"/>
      <c r="L46" s="79" t="s">
        <v>142</v>
      </c>
      <c r="M46" s="79"/>
      <c r="N46" s="79" t="s">
        <v>143</v>
      </c>
      <c r="O46" s="79"/>
      <c r="P46" s="80" t="s">
        <v>144</v>
      </c>
      <c r="Q46" s="80"/>
      <c r="R46" s="80" t="s">
        <v>145</v>
      </c>
      <c r="S46" s="80"/>
      <c r="T46" s="80" t="s">
        <v>146</v>
      </c>
      <c r="U46" s="80"/>
      <c r="V46" s="80" t="s">
        <v>147</v>
      </c>
      <c r="W46" s="81"/>
      <c r="Z46" s="82" t="s">
        <v>111</v>
      </c>
      <c r="AA46" s="43">
        <v>100</v>
      </c>
      <c r="AB46" s="83">
        <v>100</v>
      </c>
    </row>
    <row r="47" spans="1:31">
      <c r="A47" s="82" t="s">
        <v>94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Z47" s="82" t="s">
        <v>95</v>
      </c>
      <c r="AA47" s="85" t="s">
        <v>96</v>
      </c>
      <c r="AB47" s="86" t="s">
        <v>96</v>
      </c>
    </row>
    <row r="48" spans="1:31">
      <c r="A48" s="82" t="s">
        <v>97</v>
      </c>
      <c r="B48" s="84">
        <v>100</v>
      </c>
      <c r="C48" s="84">
        <v>100</v>
      </c>
      <c r="D48" s="84">
        <v>100</v>
      </c>
      <c r="E48" s="84">
        <v>100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Z48" s="82" t="s">
        <v>112</v>
      </c>
      <c r="AA48" s="85" t="s">
        <v>148</v>
      </c>
      <c r="AB48" s="83"/>
    </row>
    <row r="49" spans="1:28">
      <c r="A49" s="82" t="s">
        <v>100</v>
      </c>
      <c r="B49" s="84">
        <v>90</v>
      </c>
      <c r="C49" s="84">
        <v>100</v>
      </c>
      <c r="D49" s="84">
        <v>95</v>
      </c>
      <c r="E49" s="84">
        <v>100</v>
      </c>
      <c r="F49" s="84">
        <v>100</v>
      </c>
      <c r="G49" s="84">
        <v>100</v>
      </c>
      <c r="H49" s="84">
        <v>100</v>
      </c>
      <c r="I49" s="84">
        <v>100</v>
      </c>
      <c r="J49" s="84">
        <v>100</v>
      </c>
      <c r="K49" s="84">
        <v>100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Z49" s="82" t="s">
        <v>98</v>
      </c>
      <c r="AA49" s="85" t="s">
        <v>149</v>
      </c>
      <c r="AB49" s="86" t="s">
        <v>99</v>
      </c>
    </row>
    <row r="50" spans="1:28">
      <c r="A50" s="82" t="s">
        <v>103</v>
      </c>
      <c r="B50" s="84">
        <v>20</v>
      </c>
      <c r="C50" s="84">
        <v>55</v>
      </c>
      <c r="D50" s="84"/>
      <c r="E50" s="84"/>
      <c r="F50" s="84">
        <v>90</v>
      </c>
      <c r="G50" s="84">
        <v>100</v>
      </c>
      <c r="H50" s="84">
        <v>90</v>
      </c>
      <c r="I50" s="84">
        <v>100</v>
      </c>
      <c r="J50" s="84">
        <v>95</v>
      </c>
      <c r="K50" s="84">
        <v>100</v>
      </c>
      <c r="L50" s="84">
        <v>100</v>
      </c>
      <c r="M50" s="84">
        <v>100</v>
      </c>
      <c r="N50" s="84">
        <v>100</v>
      </c>
      <c r="O50" s="84">
        <v>100</v>
      </c>
      <c r="P50" s="84"/>
      <c r="Q50" s="84"/>
      <c r="R50" s="84"/>
      <c r="S50" s="84"/>
      <c r="T50" s="84"/>
      <c r="U50" s="84"/>
      <c r="V50" s="84"/>
      <c r="W50" s="84"/>
      <c r="Z50" s="82" t="s">
        <v>113</v>
      </c>
      <c r="AA50" s="85" t="s">
        <v>150</v>
      </c>
      <c r="AB50" s="83"/>
    </row>
    <row r="51" spans="1:28">
      <c r="A51" s="82" t="s">
        <v>106</v>
      </c>
      <c r="B51" s="84">
        <v>0</v>
      </c>
      <c r="C51" s="84">
        <v>15</v>
      </c>
      <c r="D51" s="84">
        <v>35</v>
      </c>
      <c r="E51" s="84">
        <v>70</v>
      </c>
      <c r="F51" s="84">
        <v>20</v>
      </c>
      <c r="G51" s="84">
        <v>55</v>
      </c>
      <c r="H51" s="84">
        <v>40</v>
      </c>
      <c r="I51" s="84">
        <v>85</v>
      </c>
      <c r="J51" s="84"/>
      <c r="K51" s="84"/>
      <c r="L51" s="84">
        <v>90</v>
      </c>
      <c r="M51" s="84">
        <v>100</v>
      </c>
      <c r="N51" s="84">
        <v>90</v>
      </c>
      <c r="O51" s="84">
        <v>100</v>
      </c>
      <c r="P51" s="84">
        <v>100</v>
      </c>
      <c r="Q51" s="84">
        <v>100</v>
      </c>
      <c r="R51" s="84"/>
      <c r="S51" s="84"/>
      <c r="T51" s="84"/>
      <c r="U51" s="84"/>
      <c r="V51" s="84"/>
      <c r="W51" s="84"/>
      <c r="Z51" s="82" t="s">
        <v>101</v>
      </c>
      <c r="AA51" s="87" t="s">
        <v>151</v>
      </c>
      <c r="AB51" s="88" t="s">
        <v>102</v>
      </c>
    </row>
    <row r="52" spans="1:28">
      <c r="A52" s="82" t="s">
        <v>108</v>
      </c>
      <c r="B52" s="84"/>
      <c r="C52" s="84"/>
      <c r="D52" s="84"/>
      <c r="E52" s="84"/>
      <c r="F52" s="84">
        <v>0</v>
      </c>
      <c r="G52" s="84">
        <v>10</v>
      </c>
      <c r="H52" s="84">
        <v>10</v>
      </c>
      <c r="I52" s="84">
        <v>40</v>
      </c>
      <c r="J52" s="84">
        <v>25</v>
      </c>
      <c r="K52" s="84">
        <v>60</v>
      </c>
      <c r="L52" s="84">
        <v>20</v>
      </c>
      <c r="M52" s="84">
        <v>55</v>
      </c>
      <c r="N52" s="84"/>
      <c r="O52" s="84"/>
      <c r="P52" s="89">
        <v>90</v>
      </c>
      <c r="Q52" s="89">
        <v>100</v>
      </c>
      <c r="R52" s="84">
        <v>100</v>
      </c>
      <c r="S52" s="84">
        <v>100</v>
      </c>
      <c r="T52" s="84">
        <v>100</v>
      </c>
      <c r="U52" s="84">
        <v>100</v>
      </c>
      <c r="V52" s="84"/>
      <c r="W52" s="84"/>
      <c r="Z52" s="82" t="s">
        <v>104</v>
      </c>
      <c r="AA52" s="85" t="s">
        <v>152</v>
      </c>
      <c r="AB52" s="88" t="s">
        <v>105</v>
      </c>
    </row>
    <row r="53" spans="1:28">
      <c r="A53" s="82" t="s">
        <v>111</v>
      </c>
      <c r="B53" s="84">
        <v>0</v>
      </c>
      <c r="C53" s="84">
        <v>5</v>
      </c>
      <c r="D53" s="84">
        <v>10</v>
      </c>
      <c r="E53" s="84">
        <v>30</v>
      </c>
      <c r="F53" s="84">
        <v>0</v>
      </c>
      <c r="G53" s="84">
        <v>5</v>
      </c>
      <c r="H53" s="84">
        <v>0</v>
      </c>
      <c r="I53" s="84">
        <v>15</v>
      </c>
      <c r="J53" s="84"/>
      <c r="K53" s="84"/>
      <c r="L53" s="84">
        <v>0</v>
      </c>
      <c r="M53" s="84">
        <v>15</v>
      </c>
      <c r="N53" s="84">
        <v>20</v>
      </c>
      <c r="O53" s="84">
        <v>55</v>
      </c>
      <c r="P53" s="89">
        <v>40</v>
      </c>
      <c r="Q53" s="89">
        <v>70</v>
      </c>
      <c r="R53" s="89">
        <v>85</v>
      </c>
      <c r="S53" s="89">
        <v>100</v>
      </c>
      <c r="T53" s="89">
        <v>90</v>
      </c>
      <c r="U53" s="89">
        <v>100</v>
      </c>
      <c r="V53" s="89">
        <v>100</v>
      </c>
      <c r="W53" s="89">
        <v>100</v>
      </c>
      <c r="Z53" s="82" t="s">
        <v>107</v>
      </c>
      <c r="AA53" s="85" t="s">
        <v>153</v>
      </c>
      <c r="AB53" s="90" t="s">
        <v>154</v>
      </c>
    </row>
    <row r="54" spans="1:28">
      <c r="A54" s="82" t="s">
        <v>95</v>
      </c>
      <c r="B54" s="84"/>
      <c r="C54" s="84"/>
      <c r="D54" s="84">
        <v>0</v>
      </c>
      <c r="E54" s="84">
        <v>5</v>
      </c>
      <c r="F54" s="84"/>
      <c r="G54" s="84"/>
      <c r="H54" s="84">
        <v>0</v>
      </c>
      <c r="I54" s="84">
        <v>5</v>
      </c>
      <c r="J54" s="84">
        <v>0</v>
      </c>
      <c r="K54" s="84">
        <v>10</v>
      </c>
      <c r="L54" s="84">
        <v>0</v>
      </c>
      <c r="M54" s="84">
        <v>5</v>
      </c>
      <c r="N54" s="84">
        <v>0</v>
      </c>
      <c r="O54" s="84">
        <v>10</v>
      </c>
      <c r="P54" s="89">
        <v>0</v>
      </c>
      <c r="Q54" s="89">
        <v>15</v>
      </c>
      <c r="R54" s="89">
        <v>10</v>
      </c>
      <c r="S54" s="89">
        <v>30</v>
      </c>
      <c r="T54" s="89">
        <v>20</v>
      </c>
      <c r="U54" s="89">
        <v>55</v>
      </c>
      <c r="V54" s="89">
        <v>85</v>
      </c>
      <c r="W54" s="89">
        <v>100</v>
      </c>
    </row>
    <row r="55" spans="1:28">
      <c r="A55" s="82" t="s">
        <v>112</v>
      </c>
      <c r="B55" s="84"/>
      <c r="C55" s="84"/>
      <c r="D55" s="84"/>
      <c r="E55" s="84"/>
      <c r="F55" s="84"/>
      <c r="G55" s="84"/>
      <c r="H55" s="84"/>
      <c r="I55" s="84"/>
      <c r="J55" s="84">
        <v>0</v>
      </c>
      <c r="K55" s="84">
        <v>5</v>
      </c>
      <c r="L55" s="84"/>
      <c r="M55" s="84"/>
      <c r="N55" s="84">
        <v>0</v>
      </c>
      <c r="O55" s="84">
        <v>5</v>
      </c>
      <c r="P55" s="89">
        <v>0</v>
      </c>
      <c r="Q55" s="89">
        <v>5</v>
      </c>
      <c r="R55" s="89">
        <v>0</v>
      </c>
      <c r="S55" s="89">
        <v>10</v>
      </c>
      <c r="T55" s="91">
        <v>5</v>
      </c>
      <c r="U55" s="91">
        <v>30</v>
      </c>
      <c r="V55" s="89">
        <v>10</v>
      </c>
      <c r="W55" s="89">
        <v>40</v>
      </c>
    </row>
    <row r="56" spans="1:28">
      <c r="A56" s="82" t="s">
        <v>98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9">
        <v>0</v>
      </c>
      <c r="S56" s="89">
        <v>5</v>
      </c>
      <c r="T56" s="89">
        <v>0</v>
      </c>
      <c r="U56" s="89">
        <v>10</v>
      </c>
      <c r="V56" s="89">
        <v>0</v>
      </c>
      <c r="W56" s="89">
        <v>10</v>
      </c>
    </row>
    <row r="57" spans="1:28">
      <c r="A57" s="82" t="s">
        <v>113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8">
      <c r="A58" s="82" t="s">
        <v>101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8">
      <c r="A59" s="82" t="s">
        <v>104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8">
      <c r="A60" s="82" t="s">
        <v>107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2" spans="1:28">
      <c r="J62" s="42" t="s">
        <v>155</v>
      </c>
      <c r="K62" s="92" t="str">
        <f>'1043'!BC39</f>
        <v>1C</v>
      </c>
    </row>
    <row r="63" spans="1:28">
      <c r="A63" s="42" t="s">
        <v>156</v>
      </c>
      <c r="B63" s="42" t="s">
        <v>157</v>
      </c>
      <c r="C63" s="42" t="s">
        <v>158</v>
      </c>
      <c r="D63" s="42" t="s">
        <v>159</v>
      </c>
      <c r="G63" s="42" t="s">
        <v>160</v>
      </c>
      <c r="H63" s="42" t="s">
        <v>161</v>
      </c>
      <c r="J63" s="42" t="s">
        <v>162</v>
      </c>
      <c r="K63" s="42"/>
      <c r="L63" s="42" t="s">
        <v>163</v>
      </c>
      <c r="M63" s="42"/>
      <c r="O63" s="42" t="s">
        <v>164</v>
      </c>
      <c r="P63" s="42"/>
      <c r="Q63" s="42" t="s">
        <v>165</v>
      </c>
      <c r="R63" s="42"/>
      <c r="S63" s="97" t="s">
        <v>194</v>
      </c>
      <c r="T63" s="97" t="s">
        <v>195</v>
      </c>
    </row>
    <row r="64" spans="1:28">
      <c r="A64" s="93">
        <v>1</v>
      </c>
      <c r="B64" s="42" t="s">
        <v>166</v>
      </c>
      <c r="C64" s="40">
        <f t="shared" ref="C64:C76" si="12">VLOOKUP(B64,$A$78:$B$107,2,0)</f>
        <v>2</v>
      </c>
      <c r="D64" s="42" t="s">
        <v>167</v>
      </c>
      <c r="E64" s="40">
        <f t="shared" ref="E64:E76" si="13">VLOOKUP(D64,$A$78:$B$107,2,0)</f>
        <v>3</v>
      </c>
      <c r="G64" s="95" t="s">
        <v>94</v>
      </c>
      <c r="H64" s="40">
        <v>26</v>
      </c>
      <c r="J64" s="40">
        <f>INDEX((C64:C77), MATCH(K62,A64:A77, FALSE),1)</f>
        <v>16</v>
      </c>
      <c r="L64" s="40">
        <f>INDEX((E64:E77),MATCH(K62,A64:A77, FALSE))</f>
        <v>17</v>
      </c>
      <c r="O64" s="40" t="str">
        <f>IF((INDEX($A$1:$AD$40,H64,J64))="","N/A ",(INDEX($A$1:$AD$40,(H64),J64)))</f>
        <v>0</v>
      </c>
      <c r="P64" s="94"/>
      <c r="Q64" s="40" t="str">
        <f>IF((INDEX($A$1:$AD$40,(H64),L64))="","N/A",(INDEX($A$1:$AD$40,(H64),L64)))</f>
        <v>0</v>
      </c>
      <c r="R64" s="94"/>
      <c r="S64" s="97" t="s">
        <v>196</v>
      </c>
      <c r="T64" s="40" t="s">
        <v>197</v>
      </c>
    </row>
    <row r="65" spans="1:18">
      <c r="A65" s="92" t="s">
        <v>61</v>
      </c>
      <c r="B65" s="42" t="s">
        <v>168</v>
      </c>
      <c r="C65" s="40">
        <f t="shared" si="12"/>
        <v>4</v>
      </c>
      <c r="D65" s="42" t="s">
        <v>169</v>
      </c>
      <c r="E65" s="40">
        <f t="shared" si="13"/>
        <v>5</v>
      </c>
      <c r="G65" s="96" t="s">
        <v>97</v>
      </c>
      <c r="H65" s="40">
        <v>27</v>
      </c>
      <c r="J65" s="40">
        <f>J64</f>
        <v>16</v>
      </c>
      <c r="L65" s="40">
        <f>L64</f>
        <v>17</v>
      </c>
      <c r="O65" s="40" t="str">
        <f t="shared" ref="O65:O78" si="14">IF((INDEX($A$1:$AD$40,H65,J65))="","N/A ",(INDEX($A$1:$AD$40,(H65),J65)))</f>
        <v>0</v>
      </c>
      <c r="P65" s="94"/>
      <c r="Q65" s="40" t="str">
        <f t="shared" ref="Q65:Q78" si="15">IF((INDEX($A$1:$AD$40,(H65),L65))="","N/A",(INDEX($A$1:$AD$40,(H65),L65)))</f>
        <v>0</v>
      </c>
      <c r="R65" s="94"/>
    </row>
    <row r="66" spans="1:18">
      <c r="A66" s="92" t="s">
        <v>62</v>
      </c>
      <c r="B66" s="42" t="s">
        <v>170</v>
      </c>
      <c r="C66" s="40">
        <f t="shared" si="12"/>
        <v>6</v>
      </c>
      <c r="D66" s="42" t="s">
        <v>171</v>
      </c>
      <c r="E66" s="40">
        <f t="shared" si="13"/>
        <v>7</v>
      </c>
      <c r="G66" s="95" t="s">
        <v>100</v>
      </c>
      <c r="H66" s="40">
        <v>28</v>
      </c>
      <c r="J66" s="40">
        <f t="shared" ref="J66:L78" si="16">J65</f>
        <v>16</v>
      </c>
      <c r="L66" s="40">
        <f t="shared" si="16"/>
        <v>17</v>
      </c>
      <c r="O66" s="40" t="str">
        <f t="shared" si="14"/>
        <v>0</v>
      </c>
      <c r="P66" s="94"/>
      <c r="Q66" s="40" t="str">
        <f t="shared" si="15"/>
        <v>0</v>
      </c>
      <c r="R66" s="94"/>
    </row>
    <row r="67" spans="1:18">
      <c r="A67" s="93">
        <v>3</v>
      </c>
      <c r="B67" s="42" t="s">
        <v>172</v>
      </c>
      <c r="C67" s="40">
        <f t="shared" si="12"/>
        <v>8</v>
      </c>
      <c r="D67" s="42" t="s">
        <v>173</v>
      </c>
      <c r="E67" s="40">
        <f t="shared" si="13"/>
        <v>9</v>
      </c>
      <c r="G67" s="96" t="s">
        <v>103</v>
      </c>
      <c r="H67" s="40">
        <v>29</v>
      </c>
      <c r="J67" s="40">
        <f t="shared" si="16"/>
        <v>16</v>
      </c>
      <c r="L67" s="40">
        <f t="shared" si="16"/>
        <v>17</v>
      </c>
      <c r="O67" s="40" t="str">
        <f t="shared" si="14"/>
        <v>0</v>
      </c>
      <c r="P67" s="94"/>
      <c r="Q67" s="40" t="str">
        <f t="shared" si="15"/>
        <v>0</v>
      </c>
      <c r="R67" s="94"/>
    </row>
    <row r="68" spans="1:18">
      <c r="A68" s="93">
        <v>4</v>
      </c>
      <c r="B68" s="42" t="s">
        <v>174</v>
      </c>
      <c r="C68" s="40">
        <f t="shared" si="12"/>
        <v>10</v>
      </c>
      <c r="D68" s="42" t="s">
        <v>175</v>
      </c>
      <c r="E68" s="40">
        <f t="shared" si="13"/>
        <v>11</v>
      </c>
      <c r="G68" s="95" t="s">
        <v>106</v>
      </c>
      <c r="H68" s="40">
        <v>30</v>
      </c>
      <c r="J68" s="40">
        <f t="shared" si="16"/>
        <v>16</v>
      </c>
      <c r="L68" s="40">
        <f t="shared" si="16"/>
        <v>17</v>
      </c>
      <c r="O68" s="40">
        <f t="shared" si="14"/>
        <v>0</v>
      </c>
      <c r="P68" s="94"/>
      <c r="Q68" s="40" t="str">
        <f t="shared" si="15"/>
        <v>0</v>
      </c>
      <c r="R68" s="94"/>
    </row>
    <row r="69" spans="1:18">
      <c r="A69" s="93">
        <v>5</v>
      </c>
      <c r="B69" s="42" t="s">
        <v>176</v>
      </c>
      <c r="C69" s="40">
        <f t="shared" si="12"/>
        <v>12</v>
      </c>
      <c r="D69" s="42" t="s">
        <v>177</v>
      </c>
      <c r="E69" s="40">
        <f t="shared" si="13"/>
        <v>13</v>
      </c>
      <c r="G69" s="96" t="s">
        <v>108</v>
      </c>
      <c r="H69" s="40">
        <v>31</v>
      </c>
      <c r="J69" s="40">
        <f t="shared" si="16"/>
        <v>16</v>
      </c>
      <c r="L69" s="40">
        <f t="shared" si="16"/>
        <v>17</v>
      </c>
      <c r="O69" s="40" t="str">
        <f t="shared" si="14"/>
        <v>0</v>
      </c>
      <c r="P69" s="94"/>
      <c r="Q69" s="40" t="str">
        <f t="shared" si="15"/>
        <v>10</v>
      </c>
      <c r="R69" s="94"/>
    </row>
    <row r="70" spans="1:18">
      <c r="A70" s="92" t="s">
        <v>63</v>
      </c>
      <c r="B70" s="42" t="s">
        <v>178</v>
      </c>
      <c r="C70" s="40">
        <f t="shared" si="12"/>
        <v>14</v>
      </c>
      <c r="D70" s="42" t="s">
        <v>179</v>
      </c>
      <c r="E70" s="40">
        <f t="shared" si="13"/>
        <v>15</v>
      </c>
      <c r="G70" s="95" t="s">
        <v>111</v>
      </c>
      <c r="H70" s="40">
        <v>32</v>
      </c>
      <c r="J70" s="40">
        <f t="shared" si="16"/>
        <v>16</v>
      </c>
      <c r="L70" s="40">
        <f t="shared" si="16"/>
        <v>17</v>
      </c>
      <c r="O70" s="40" t="str">
        <f t="shared" si="14"/>
        <v>5</v>
      </c>
      <c r="P70" s="94"/>
      <c r="Q70" s="40" t="str">
        <f t="shared" si="15"/>
        <v>18</v>
      </c>
      <c r="R70" s="94"/>
    </row>
    <row r="71" spans="1:18">
      <c r="A71" s="92" t="s">
        <v>64</v>
      </c>
      <c r="B71" s="42" t="s">
        <v>180</v>
      </c>
      <c r="C71" s="40">
        <f t="shared" si="12"/>
        <v>16</v>
      </c>
      <c r="D71" s="42" t="s">
        <v>181</v>
      </c>
      <c r="E71" s="40">
        <f t="shared" si="13"/>
        <v>17</v>
      </c>
      <c r="G71" s="96" t="s">
        <v>95</v>
      </c>
      <c r="H71" s="40">
        <v>33</v>
      </c>
      <c r="J71" s="40">
        <f t="shared" si="16"/>
        <v>16</v>
      </c>
      <c r="L71" s="40">
        <f t="shared" si="16"/>
        <v>17</v>
      </c>
      <c r="O71" s="40" t="str">
        <f t="shared" si="14"/>
        <v>4</v>
      </c>
      <c r="P71" s="94"/>
      <c r="Q71" s="40" t="str">
        <f t="shared" si="15"/>
        <v>20</v>
      </c>
      <c r="R71" s="94"/>
    </row>
    <row r="72" spans="1:18">
      <c r="A72" s="92" t="s">
        <v>65</v>
      </c>
      <c r="B72" s="42" t="s">
        <v>182</v>
      </c>
      <c r="C72" s="40">
        <f t="shared" si="12"/>
        <v>18</v>
      </c>
      <c r="D72" s="42" t="s">
        <v>183</v>
      </c>
      <c r="E72" s="40">
        <f t="shared" si="13"/>
        <v>19</v>
      </c>
      <c r="G72" s="95" t="s">
        <v>112</v>
      </c>
      <c r="H72" s="40">
        <v>34</v>
      </c>
      <c r="J72" s="40">
        <f t="shared" si="16"/>
        <v>16</v>
      </c>
      <c r="L72" s="40">
        <f t="shared" si="16"/>
        <v>17</v>
      </c>
      <c r="O72" s="40" t="str">
        <f t="shared" si="14"/>
        <v>4</v>
      </c>
      <c r="P72" s="94"/>
      <c r="Q72" s="40" t="str">
        <f t="shared" si="15"/>
        <v>20</v>
      </c>
      <c r="R72" s="94"/>
    </row>
    <row r="73" spans="1:18">
      <c r="A73" s="92" t="s">
        <v>66</v>
      </c>
      <c r="B73" s="42" t="s">
        <v>184</v>
      </c>
      <c r="C73" s="40">
        <f t="shared" si="12"/>
        <v>20</v>
      </c>
      <c r="D73" s="42" t="s">
        <v>185</v>
      </c>
      <c r="E73" s="40">
        <f t="shared" si="13"/>
        <v>21</v>
      </c>
      <c r="G73" s="96" t="s">
        <v>98</v>
      </c>
      <c r="H73" s="40">
        <v>35</v>
      </c>
      <c r="J73" s="40">
        <f t="shared" si="16"/>
        <v>16</v>
      </c>
      <c r="L73" s="40">
        <f t="shared" si="16"/>
        <v>17</v>
      </c>
      <c r="O73" s="40" t="str">
        <f t="shared" si="14"/>
        <v>4</v>
      </c>
      <c r="P73" s="94"/>
      <c r="Q73" s="40" t="str">
        <f t="shared" si="15"/>
        <v>20</v>
      </c>
      <c r="R73" s="94"/>
    </row>
    <row r="74" spans="1:18">
      <c r="A74" s="92" t="s">
        <v>67</v>
      </c>
      <c r="B74" s="42" t="s">
        <v>186</v>
      </c>
      <c r="C74" s="40">
        <f t="shared" si="12"/>
        <v>22</v>
      </c>
      <c r="D74" s="42" t="s">
        <v>187</v>
      </c>
      <c r="E74" s="40">
        <f t="shared" si="13"/>
        <v>23</v>
      </c>
      <c r="G74" s="95" t="s">
        <v>113</v>
      </c>
      <c r="H74" s="40">
        <v>36</v>
      </c>
      <c r="J74" s="40">
        <f t="shared" si="16"/>
        <v>16</v>
      </c>
      <c r="L74" s="40">
        <f t="shared" si="16"/>
        <v>17</v>
      </c>
      <c r="O74" s="40" t="str">
        <f t="shared" si="14"/>
        <v>4</v>
      </c>
      <c r="P74" s="94"/>
      <c r="Q74" s="40" t="str">
        <f t="shared" si="15"/>
        <v>20</v>
      </c>
      <c r="R74" s="94"/>
    </row>
    <row r="75" spans="1:18">
      <c r="A75" s="92" t="s">
        <v>68</v>
      </c>
      <c r="B75" s="42" t="s">
        <v>188</v>
      </c>
      <c r="C75" s="40">
        <f t="shared" si="12"/>
        <v>24</v>
      </c>
      <c r="D75" s="42" t="s">
        <v>189</v>
      </c>
      <c r="E75" s="40">
        <f t="shared" si="13"/>
        <v>25</v>
      </c>
      <c r="G75" s="96" t="s">
        <v>101</v>
      </c>
      <c r="H75" s="40">
        <v>37</v>
      </c>
      <c r="J75" s="40">
        <f t="shared" si="16"/>
        <v>16</v>
      </c>
      <c r="L75" s="40">
        <f t="shared" si="16"/>
        <v>17</v>
      </c>
      <c r="O75" s="40" t="str">
        <f t="shared" si="14"/>
        <v>4</v>
      </c>
      <c r="P75" s="94"/>
      <c r="Q75" s="40" t="str">
        <f t="shared" si="15"/>
        <v>20</v>
      </c>
      <c r="R75" s="94"/>
    </row>
    <row r="76" spans="1:18">
      <c r="A76" s="98" t="s">
        <v>202</v>
      </c>
      <c r="B76" s="98" t="s">
        <v>191</v>
      </c>
      <c r="C76" s="40">
        <f t="shared" si="12"/>
        <v>26</v>
      </c>
      <c r="D76" s="98" t="s">
        <v>204</v>
      </c>
      <c r="E76" s="40">
        <f t="shared" si="13"/>
        <v>27</v>
      </c>
      <c r="G76" s="95" t="s">
        <v>104</v>
      </c>
      <c r="H76" s="40">
        <v>38</v>
      </c>
      <c r="J76" s="40">
        <f t="shared" si="16"/>
        <v>16</v>
      </c>
      <c r="L76" s="40">
        <f t="shared" si="16"/>
        <v>17</v>
      </c>
      <c r="O76" s="40" t="str">
        <f t="shared" si="14"/>
        <v>4</v>
      </c>
      <c r="P76" s="94"/>
      <c r="Q76" s="40" t="str">
        <f t="shared" si="15"/>
        <v>20</v>
      </c>
      <c r="R76" s="94"/>
    </row>
    <row r="77" spans="1:18">
      <c r="A77" s="98" t="s">
        <v>203</v>
      </c>
      <c r="B77" s="98" t="s">
        <v>205</v>
      </c>
      <c r="C77" s="40">
        <f>VLOOKUP(B77,$A$78:$B$107,2,0)</f>
        <v>28</v>
      </c>
      <c r="D77" s="98" t="s">
        <v>206</v>
      </c>
      <c r="E77" s="40">
        <f>VLOOKUP(D77,$A$78:$B$107,2,0)</f>
        <v>29</v>
      </c>
      <c r="G77" s="96" t="s">
        <v>107</v>
      </c>
      <c r="H77" s="40">
        <v>39</v>
      </c>
      <c r="J77" s="40">
        <f t="shared" si="16"/>
        <v>16</v>
      </c>
      <c r="L77" s="40">
        <f t="shared" si="16"/>
        <v>17</v>
      </c>
      <c r="O77" s="40" t="str">
        <f t="shared" si="14"/>
        <v>0</v>
      </c>
      <c r="P77" s="94"/>
      <c r="Q77" s="40" t="str">
        <f t="shared" si="15"/>
        <v>6</v>
      </c>
      <c r="R77" s="94"/>
    </row>
    <row r="78" spans="1:18">
      <c r="A78" s="42" t="s">
        <v>190</v>
      </c>
      <c r="B78" s="40">
        <v>1</v>
      </c>
      <c r="G78" s="95" t="s">
        <v>38</v>
      </c>
      <c r="H78" s="40">
        <v>40</v>
      </c>
      <c r="J78" s="40">
        <f t="shared" si="16"/>
        <v>16</v>
      </c>
      <c r="L78" s="40">
        <f t="shared" si="16"/>
        <v>17</v>
      </c>
      <c r="O78" s="40" t="str">
        <f t="shared" si="14"/>
        <v>0</v>
      </c>
      <c r="P78" s="94"/>
      <c r="Q78" s="40" t="str">
        <f t="shared" si="15"/>
        <v>3</v>
      </c>
      <c r="R78" s="94"/>
    </row>
    <row r="79" spans="1:18">
      <c r="A79" s="42" t="s">
        <v>166</v>
      </c>
      <c r="B79" s="40">
        <v>2</v>
      </c>
    </row>
    <row r="80" spans="1:18">
      <c r="A80" s="42" t="s">
        <v>167</v>
      </c>
      <c r="B80" s="40">
        <v>3</v>
      </c>
    </row>
    <row r="81" spans="1:2">
      <c r="A81" s="42" t="s">
        <v>168</v>
      </c>
      <c r="B81" s="40">
        <v>4</v>
      </c>
    </row>
    <row r="82" spans="1:2">
      <c r="A82" s="42" t="s">
        <v>169</v>
      </c>
      <c r="B82" s="40">
        <v>5</v>
      </c>
    </row>
    <row r="83" spans="1:2">
      <c r="A83" s="42" t="s">
        <v>170</v>
      </c>
      <c r="B83" s="40">
        <v>6</v>
      </c>
    </row>
    <row r="84" spans="1:2">
      <c r="A84" s="42" t="s">
        <v>171</v>
      </c>
      <c r="B84" s="40">
        <v>7</v>
      </c>
    </row>
    <row r="85" spans="1:2">
      <c r="A85" s="42" t="s">
        <v>172</v>
      </c>
      <c r="B85" s="40">
        <v>8</v>
      </c>
    </row>
    <row r="86" spans="1:2">
      <c r="A86" s="42" t="s">
        <v>173</v>
      </c>
      <c r="B86" s="40">
        <v>9</v>
      </c>
    </row>
    <row r="87" spans="1:2">
      <c r="A87" s="42" t="s">
        <v>174</v>
      </c>
      <c r="B87" s="40">
        <v>10</v>
      </c>
    </row>
    <row r="88" spans="1:2">
      <c r="A88" s="42" t="s">
        <v>175</v>
      </c>
      <c r="B88" s="40">
        <v>11</v>
      </c>
    </row>
    <row r="89" spans="1:2">
      <c r="A89" s="42" t="s">
        <v>176</v>
      </c>
      <c r="B89" s="40">
        <v>12</v>
      </c>
    </row>
    <row r="90" spans="1:2">
      <c r="A90" s="42" t="s">
        <v>177</v>
      </c>
      <c r="B90" s="40">
        <v>13</v>
      </c>
    </row>
    <row r="91" spans="1:2">
      <c r="A91" s="42" t="s">
        <v>178</v>
      </c>
      <c r="B91" s="40">
        <v>14</v>
      </c>
    </row>
    <row r="92" spans="1:2">
      <c r="A92" s="42" t="s">
        <v>179</v>
      </c>
      <c r="B92" s="40">
        <v>15</v>
      </c>
    </row>
    <row r="93" spans="1:2">
      <c r="A93" s="42" t="s">
        <v>180</v>
      </c>
      <c r="B93" s="40">
        <v>16</v>
      </c>
    </row>
    <row r="94" spans="1:2">
      <c r="A94" s="42" t="s">
        <v>181</v>
      </c>
      <c r="B94" s="40">
        <v>17</v>
      </c>
    </row>
    <row r="95" spans="1:2">
      <c r="A95" s="42" t="s">
        <v>182</v>
      </c>
      <c r="B95" s="40">
        <v>18</v>
      </c>
    </row>
    <row r="96" spans="1:2">
      <c r="A96" s="42" t="s">
        <v>183</v>
      </c>
      <c r="B96" s="40">
        <v>19</v>
      </c>
    </row>
    <row r="97" spans="1:2">
      <c r="A97" s="42" t="s">
        <v>184</v>
      </c>
      <c r="B97" s="40">
        <v>20</v>
      </c>
    </row>
    <row r="98" spans="1:2">
      <c r="A98" s="42" t="s">
        <v>185</v>
      </c>
      <c r="B98" s="40">
        <v>21</v>
      </c>
    </row>
    <row r="99" spans="1:2">
      <c r="A99" s="42" t="s">
        <v>186</v>
      </c>
      <c r="B99" s="40">
        <v>22</v>
      </c>
    </row>
    <row r="100" spans="1:2">
      <c r="A100" s="42" t="s">
        <v>187</v>
      </c>
      <c r="B100" s="40">
        <v>23</v>
      </c>
    </row>
    <row r="101" spans="1:2">
      <c r="A101" s="42" t="s">
        <v>188</v>
      </c>
      <c r="B101" s="40">
        <v>24</v>
      </c>
    </row>
    <row r="102" spans="1:2">
      <c r="A102" s="42" t="s">
        <v>189</v>
      </c>
      <c r="B102" s="40">
        <v>25</v>
      </c>
    </row>
    <row r="103" spans="1:2">
      <c r="A103" s="42" t="s">
        <v>191</v>
      </c>
      <c r="B103" s="40">
        <v>26</v>
      </c>
    </row>
    <row r="104" spans="1:2">
      <c r="A104" s="98" t="s">
        <v>204</v>
      </c>
      <c r="B104" s="40">
        <v>27</v>
      </c>
    </row>
    <row r="105" spans="1:2">
      <c r="A105" s="98" t="s">
        <v>205</v>
      </c>
      <c r="B105" s="40">
        <v>28</v>
      </c>
    </row>
    <row r="106" spans="1:2">
      <c r="A106" s="98" t="s">
        <v>206</v>
      </c>
      <c r="B106" s="40">
        <v>29</v>
      </c>
    </row>
    <row r="107" spans="1:2">
      <c r="A107" s="98" t="s">
        <v>207</v>
      </c>
      <c r="B107" s="40">
        <v>30</v>
      </c>
    </row>
  </sheetData>
  <mergeCells count="3">
    <mergeCell ref="AA45:AB45"/>
    <mergeCell ref="P2:AC2"/>
    <mergeCell ref="P23:AC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9" sqref="A9"/>
    </sheetView>
  </sheetViews>
  <sheetFormatPr defaultRowHeight="13.2"/>
  <sheetData>
    <row r="1" spans="1:1">
      <c r="A1" s="22" t="s">
        <v>156</v>
      </c>
    </row>
    <row r="2" spans="1:1">
      <c r="A2" s="22" t="s">
        <v>64</v>
      </c>
    </row>
    <row r="3" spans="1:1">
      <c r="A3" s="22" t="s">
        <v>65</v>
      </c>
    </row>
    <row r="4" spans="1:1">
      <c r="A4" s="22" t="s">
        <v>66</v>
      </c>
    </row>
    <row r="5" spans="1:1">
      <c r="A5" s="22" t="s">
        <v>67</v>
      </c>
    </row>
    <row r="6" spans="1:1">
      <c r="A6" s="22" t="s">
        <v>68</v>
      </c>
    </row>
    <row r="7" spans="1:1">
      <c r="A7" s="22" t="s">
        <v>202</v>
      </c>
    </row>
    <row r="8" spans="1:1">
      <c r="A8" s="22" t="s">
        <v>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01891-2B63-4050-BB20-9E4AE5E0B7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92D5D0-D68F-4112-8BC6-B07D3748B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A342E-89F5-4F61-A117-22106174D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1043</vt:lpstr>
      <vt:lpstr>Aggregate Gradation Formula</vt:lpstr>
      <vt:lpstr>DropDown</vt:lpstr>
      <vt:lpstr>'1043'!Print_Area</vt:lpstr>
    </vt:vector>
  </TitlesOfParts>
  <Company>State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</dc:creator>
  <cp:lastModifiedBy>Dana Dietz</cp:lastModifiedBy>
  <cp:lastPrinted>2022-12-06T19:00:00Z</cp:lastPrinted>
  <dcterms:created xsi:type="dcterms:W3CDTF">2008-02-20T14:25:23Z</dcterms:created>
  <dcterms:modified xsi:type="dcterms:W3CDTF">2023-07-28T15:12:24Z</dcterms:modified>
</cp:coreProperties>
</file>