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actingServices\TAP_ADA\TAP\FY2020\Application\Attachments\"/>
    </mc:Choice>
  </mc:AlternateContent>
  <bookViews>
    <workbookView xWindow="120" yWindow="450" windowWidth="24915" windowHeight="11775"/>
  </bookViews>
  <sheets>
    <sheet name="Infrastructure" sheetId="1" r:id="rId1"/>
    <sheet name="Non-Infrastructure" sheetId="4" r:id="rId2"/>
  </sheets>
  <calcPr calcId="162913"/>
</workbook>
</file>

<file path=xl/calcChain.xml><?xml version="1.0" encoding="utf-8"?>
<calcChain xmlns="http://schemas.openxmlformats.org/spreadsheetml/2006/main">
  <c r="G23" i="1" l="1"/>
  <c r="F26" i="1" s="1"/>
  <c r="J11" i="1" l="1"/>
  <c r="G15" i="4" l="1"/>
  <c r="F18" i="4" s="1"/>
  <c r="H14" i="4"/>
  <c r="I14" i="4" s="1"/>
  <c r="I15" i="4" s="1"/>
  <c r="J10" i="4"/>
  <c r="J14" i="4" s="1"/>
  <c r="K14" i="4" s="1"/>
  <c r="K15" i="4" s="1"/>
  <c r="J18" i="4" s="1"/>
  <c r="F19" i="4" l="1"/>
  <c r="H18" i="4"/>
  <c r="H15" i="1"/>
  <c r="I19" i="1" l="1"/>
  <c r="I20" i="1"/>
  <c r="I15" i="1"/>
  <c r="J15" i="1"/>
  <c r="K15" i="1" l="1"/>
  <c r="K19" i="1"/>
  <c r="K20" i="1"/>
  <c r="K21" i="1"/>
  <c r="I21" i="1"/>
  <c r="I17" i="1"/>
  <c r="K17" i="1"/>
  <c r="I16" i="1" l="1"/>
  <c r="K16" i="1"/>
  <c r="K18" i="1" l="1"/>
  <c r="I18" i="1"/>
  <c r="I22" i="1" l="1"/>
  <c r="I23" i="1" s="1"/>
  <c r="H26" i="1" s="1"/>
  <c r="K22" i="1"/>
  <c r="K23" i="1" s="1"/>
  <c r="J26" i="1" s="1"/>
  <c r="F27" i="1" l="1"/>
  <c r="F29" i="1" l="1"/>
</calcChain>
</file>

<file path=xl/sharedStrings.xml><?xml version="1.0" encoding="utf-8"?>
<sst xmlns="http://schemas.openxmlformats.org/spreadsheetml/2006/main" count="95" uniqueCount="61">
  <si>
    <t>PE</t>
  </si>
  <si>
    <t>PC</t>
  </si>
  <si>
    <t>CN</t>
  </si>
  <si>
    <t>CE</t>
  </si>
  <si>
    <t>CC</t>
  </si>
  <si>
    <t>Description</t>
  </si>
  <si>
    <t>Project Name:</t>
  </si>
  <si>
    <t>Total Estimate (Infrastructure):</t>
  </si>
  <si>
    <t>Total Estimate (Non-Infrastructure):</t>
  </si>
  <si>
    <t>Estimated Non-Infrastructure Cost</t>
  </si>
  <si>
    <t>Instructions:</t>
  </si>
  <si>
    <t>Only input information in grey shaded areas below only.</t>
  </si>
  <si>
    <t xml:space="preserve">* </t>
  </si>
  <si>
    <t>Total Project Estimate</t>
  </si>
  <si>
    <t>Federal</t>
  </si>
  <si>
    <t>Local</t>
  </si>
  <si>
    <t>Description (Include amounts for federal-aid items only)</t>
  </si>
  <si>
    <t>Enter 0 in the percentages column if not seeking federal participation.</t>
  </si>
  <si>
    <t>Proposed
Local Match
Percentage</t>
  </si>
  <si>
    <t>Total Local Match</t>
  </si>
  <si>
    <t>Local
Cash
Match</t>
  </si>
  <si>
    <t>Project
Total</t>
  </si>
  <si>
    <t>Project
Totals</t>
  </si>
  <si>
    <t>Local Portion</t>
  </si>
  <si>
    <t>Federal Portion</t>
  </si>
  <si>
    <t>Proposed
Federal
Percentage</t>
  </si>
  <si>
    <t>Federal
Amount
Requested</t>
  </si>
  <si>
    <t>Total Federal Match</t>
  </si>
  <si>
    <t>Phase
Code</t>
  </si>
  <si>
    <t>Proposed Funding
Match Rates</t>
  </si>
  <si>
    <r>
      <t>TAP: Project Estimating Worksheet (</t>
    </r>
    <r>
      <rPr>
        <b/>
        <i/>
        <sz val="11"/>
        <color theme="1"/>
        <rFont val="Calibri"/>
        <family val="2"/>
        <scheme val="minor"/>
      </rPr>
      <t>Non-Infrastructure</t>
    </r>
    <r>
      <rPr>
        <b/>
        <sz val="11"/>
        <color theme="1"/>
        <rFont val="Calibri"/>
        <family val="2"/>
        <scheme val="minor"/>
      </rPr>
      <t>)</t>
    </r>
  </si>
  <si>
    <r>
      <t>TAP: Project Estimating Worksheet (</t>
    </r>
    <r>
      <rPr>
        <b/>
        <i/>
        <sz val="11"/>
        <color theme="1"/>
        <rFont val="Calibri"/>
        <family val="2"/>
        <scheme val="minor"/>
      </rPr>
      <t>Infrastructure</t>
    </r>
    <r>
      <rPr>
        <b/>
        <sz val="11"/>
        <color theme="1"/>
        <rFont val="Calibri"/>
        <family val="2"/>
        <scheme val="minor"/>
      </rPr>
      <t>)</t>
    </r>
  </si>
  <si>
    <t>For non-infrastructure projects, the maximum federal funding is $60,000.00.</t>
  </si>
  <si>
    <t>For infrastructure projects, the maximum federal funding is $500,000.00.</t>
  </si>
  <si>
    <t>Infrastructure Project</t>
  </si>
  <si>
    <t>Non-Infrastructure Project</t>
  </si>
  <si>
    <t xml:space="preserve">Initial cash match payment (10% of Total Local Match, $3,500 minimum):      </t>
  </si>
  <si>
    <t>Only work performed after the execution of the State and Local agreement is eligible for federal reimbursement.</t>
  </si>
  <si>
    <t>Local match is limited to cash only. In-kind contributions are not eligible.</t>
  </si>
  <si>
    <t>The minimum local match amount is 7.34% of total project cost.</t>
  </si>
  <si>
    <r>
      <t xml:space="preserve">Initial sponsor cash match payment is due prior to execution of the State and Local Agreement and </t>
    </r>
    <r>
      <rPr>
        <i/>
        <u/>
        <sz val="9"/>
        <color theme="1"/>
        <rFont val="Calibri"/>
        <family val="2"/>
        <scheme val="minor"/>
      </rPr>
      <t>counts towards the local cash match.</t>
    </r>
    <r>
      <rPr>
        <i/>
        <sz val="9"/>
        <color theme="1"/>
        <rFont val="Calibri"/>
        <family val="2"/>
        <scheme val="minor"/>
      </rPr>
      <t xml:space="preserve"> (See amount below)</t>
    </r>
  </si>
  <si>
    <t>Funding Year</t>
  </si>
  <si>
    <t>Activity</t>
  </si>
  <si>
    <t>Design</t>
  </si>
  <si>
    <t>Construction</t>
  </si>
  <si>
    <t>Fiscal Year (Option 1)</t>
  </si>
  <si>
    <t>Fiscal Year (Option 2)</t>
  </si>
  <si>
    <r>
      <t xml:space="preserve">* In this section, Indicate the fiscal years in which the project will be designed and constructed. Design activities should occur one year prior to construction. For scheduling flexibility, provide two options.
</t>
    </r>
    <r>
      <rPr>
        <b/>
        <i/>
        <u/>
        <sz val="9"/>
        <color theme="1"/>
        <rFont val="Calibri"/>
        <family val="2"/>
        <scheme val="minor"/>
      </rPr>
      <t xml:space="preserve">
Fiscal Year</t>
    </r>
    <r>
      <rPr>
        <i/>
        <sz val="9"/>
        <color theme="1"/>
        <rFont val="Calibri"/>
        <family val="2"/>
        <scheme val="minor"/>
      </rPr>
      <t xml:space="preserve"> - The fiscal year is the accounting period for the federal government which begins on October 1 and ends on September 30. The fiscal year is designated by the calendar year in which it ends; for example, fiscal year 2016 begins on October 1, 2015 and ends on September 30, 2016. </t>
    </r>
  </si>
  <si>
    <t>TB</t>
  </si>
  <si>
    <r>
      <t xml:space="preserve">* In this section, Indicate the fiscal year in which the project will begin. For scheduling flexibility, provide two options.
</t>
    </r>
    <r>
      <rPr>
        <b/>
        <i/>
        <u/>
        <sz val="9"/>
        <color theme="1"/>
        <rFont val="Calibri"/>
        <family val="2"/>
        <scheme val="minor"/>
      </rPr>
      <t xml:space="preserve">
Fiscal Year</t>
    </r>
    <r>
      <rPr>
        <i/>
        <sz val="9"/>
        <color theme="1"/>
        <rFont val="Calibri"/>
        <family val="2"/>
        <scheme val="minor"/>
      </rPr>
      <t xml:space="preserve"> - The fiscal year is the accounting period for the federal government which begins on October 1 and ends on September 30. The fiscal year is designated by the calendar year in which it ends; for example, fiscal year 2016 begins on October 1, 2015 and ends on September 30, 2016. </t>
    </r>
  </si>
  <si>
    <t>CL</t>
  </si>
  <si>
    <t>PL</t>
  </si>
  <si>
    <t>Total Project Cost Percentage</t>
  </si>
  <si>
    <r>
      <t xml:space="preserve">Preliminary Engineering - Consultant design Expenses: </t>
    </r>
    <r>
      <rPr>
        <i/>
        <sz val="9"/>
        <color theme="1"/>
        <rFont val="Calibri"/>
        <family val="2"/>
        <scheme val="minor"/>
      </rPr>
      <t>$30,000 - $90,000 (Approximatly 5% - 30% of PCE based on complexity of project design)</t>
    </r>
  </si>
  <si>
    <r>
      <t xml:space="preserve">Preliminary Construction Estimate (PCE) </t>
    </r>
    <r>
      <rPr>
        <i/>
        <sz val="9"/>
        <color theme="1"/>
        <rFont val="Calibri"/>
        <family val="2"/>
        <scheme val="minor"/>
      </rPr>
      <t>(Construction cost only)</t>
    </r>
  </si>
  <si>
    <r>
      <t xml:space="preserve">Construction Contingency 20% of PCE </t>
    </r>
    <r>
      <rPr>
        <i/>
        <sz val="9"/>
        <color theme="1"/>
        <rFont val="Calibri"/>
        <family val="2"/>
        <scheme val="minor"/>
      </rPr>
      <t xml:space="preserve">(Quantity overruns, change orders) </t>
    </r>
  </si>
  <si>
    <r>
      <t xml:space="preserve">Construction Engineering - Construction ITD construction admin. Expenses minimum </t>
    </r>
    <r>
      <rPr>
        <i/>
        <sz val="9"/>
        <color theme="1"/>
        <rFont val="Calibri"/>
        <family val="2"/>
        <scheme val="minor"/>
      </rPr>
      <t>$4,500 (3% - 10% of PCE depending on the complexity of the project)</t>
    </r>
  </si>
  <si>
    <r>
      <t xml:space="preserve">Preliminary Engineering - ITD Design ITD Expenses minimum </t>
    </r>
    <r>
      <rPr>
        <i/>
        <sz val="9"/>
        <color theme="1"/>
        <rFont val="Calibri"/>
        <family val="2"/>
        <scheme val="minor"/>
      </rPr>
      <t>$4,500 (3% - 10% of PCE depending on the complexity of the project)</t>
    </r>
  </si>
  <si>
    <r>
      <t xml:space="preserve">Construction Engineering - Construction LHTAC construction admin. Expenses minimum </t>
    </r>
    <r>
      <rPr>
        <i/>
        <sz val="9"/>
        <color theme="1"/>
        <rFont val="Calibri"/>
        <family val="2"/>
        <scheme val="minor"/>
      </rPr>
      <t>$10,000 depending on the complexity of the project</t>
    </r>
  </si>
  <si>
    <r>
      <t xml:space="preserve">Preliminary Engineering - LHTAC Design Expenses: </t>
    </r>
    <r>
      <rPr>
        <i/>
        <sz val="9"/>
        <color theme="1"/>
        <rFont val="Calibri"/>
        <family val="2"/>
        <scheme val="minor"/>
      </rPr>
      <t>$10,000</t>
    </r>
  </si>
  <si>
    <r>
      <t xml:space="preserve">Consultant Construction Inspection (Consultant) 5% - 20% of PCE or $30,000 minimum </t>
    </r>
    <r>
      <rPr>
        <i/>
        <sz val="9"/>
        <color theme="1"/>
        <rFont val="Calibri"/>
        <family val="2"/>
        <scheme val="minor"/>
      </rPr>
      <t>(Consultants shall be selected through ITD established procedures)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</si>
</sst>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4" borderId="0" xfId="0" applyFont="1" applyFill="1"/>
    <xf numFmtId="0" fontId="3" fillId="0" borderId="0" xfId="0" applyFont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right" vertical="top"/>
    </xf>
    <xf numFmtId="0" fontId="6" fillId="4" borderId="0" xfId="0" applyFont="1" applyFill="1" applyAlignment="1">
      <alignment horizontal="left"/>
    </xf>
    <xf numFmtId="0" fontId="4" fillId="4" borderId="0" xfId="0" applyFont="1" applyFill="1"/>
    <xf numFmtId="164" fontId="4" fillId="3" borderId="28" xfId="0" applyNumberFormat="1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0" borderId="0" xfId="0" applyFont="1"/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10" fontId="4" fillId="4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right"/>
    </xf>
    <xf numFmtId="164" fontId="4" fillId="4" borderId="0" xfId="0" applyNumberFormat="1" applyFont="1" applyFill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5" borderId="8" xfId="0" applyFont="1" applyFill="1" applyBorder="1" applyAlignment="1">
      <alignment horizontal="center" wrapText="1"/>
    </xf>
    <xf numFmtId="164" fontId="4" fillId="5" borderId="16" xfId="0" applyNumberFormat="1" applyFont="1" applyFill="1" applyBorder="1" applyAlignment="1">
      <alignment horizontal="center" wrapText="1"/>
    </xf>
    <xf numFmtId="164" fontId="4" fillId="5" borderId="8" xfId="0" applyNumberFormat="1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64" fontId="3" fillId="2" borderId="27" xfId="0" applyNumberFormat="1" applyFont="1" applyFill="1" applyBorder="1" applyAlignment="1">
      <alignment horizontal="right"/>
    </xf>
    <xf numFmtId="10" fontId="3" fillId="0" borderId="11" xfId="1" applyNumberFormat="1" applyFont="1" applyFill="1" applyBorder="1" applyAlignment="1">
      <alignment horizontal="center"/>
    </xf>
    <xf numFmtId="164" fontId="3" fillId="0" borderId="27" xfId="0" applyNumberFormat="1" applyFont="1" applyBorder="1"/>
    <xf numFmtId="164" fontId="3" fillId="0" borderId="13" xfId="0" applyNumberFormat="1" applyFont="1" applyBorder="1"/>
    <xf numFmtId="164" fontId="3" fillId="4" borderId="0" xfId="0" applyNumberFormat="1" applyFont="1" applyFill="1" applyAlignment="1">
      <alignment horizontal="right"/>
    </xf>
    <xf numFmtId="164" fontId="7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0" fontId="3" fillId="4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8" fillId="4" borderId="0" xfId="0" applyFont="1" applyFill="1" applyAlignment="1">
      <alignment horizontal="left"/>
    </xf>
    <xf numFmtId="0" fontId="9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4" fillId="3" borderId="38" xfId="0" applyFont="1" applyFill="1" applyBorder="1" applyAlignment="1">
      <alignment horizontal="center" wrapText="1"/>
    </xf>
    <xf numFmtId="164" fontId="4" fillId="3" borderId="42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0" fontId="4" fillId="4" borderId="0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3" fillId="4" borderId="4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right" wrapText="1"/>
    </xf>
    <xf numFmtId="0" fontId="3" fillId="4" borderId="0" xfId="0" applyFont="1" applyFill="1" applyBorder="1"/>
    <xf numFmtId="0" fontId="3" fillId="2" borderId="5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horizontal="right" vertical="center"/>
    </xf>
    <xf numFmtId="10" fontId="3" fillId="2" borderId="18" xfId="0" applyNumberFormat="1" applyFont="1" applyFill="1" applyBorder="1" applyAlignment="1">
      <alignment horizontal="center"/>
    </xf>
    <xf numFmtId="164" fontId="3" fillId="0" borderId="51" xfId="0" applyNumberFormat="1" applyFont="1" applyFill="1" applyBorder="1" applyAlignment="1">
      <alignment horizontal="right" vertical="center"/>
    </xf>
    <xf numFmtId="10" fontId="4" fillId="3" borderId="41" xfId="0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top" wrapText="1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6" fillId="0" borderId="3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10" fontId="4" fillId="3" borderId="19" xfId="1" applyNumberFormat="1" applyFont="1" applyFill="1" applyBorder="1" applyAlignment="1">
      <alignment horizontal="center"/>
    </xf>
    <xf numFmtId="10" fontId="4" fillId="3" borderId="18" xfId="1" applyNumberFormat="1" applyFont="1" applyFill="1" applyBorder="1" applyAlignment="1">
      <alignment horizontal="center"/>
    </xf>
    <xf numFmtId="10" fontId="4" fillId="3" borderId="24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4" fillId="3" borderId="39" xfId="0" applyFont="1" applyFill="1" applyBorder="1" applyAlignment="1">
      <alignment horizontal="left" wrapText="1"/>
    </xf>
    <xf numFmtId="0" fontId="4" fillId="3" borderId="34" xfId="0" applyFont="1" applyFill="1" applyBorder="1" applyAlignment="1">
      <alignment horizontal="left" wrapText="1"/>
    </xf>
    <xf numFmtId="0" fontId="4" fillId="3" borderId="40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164" fontId="7" fillId="4" borderId="11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10" fontId="3" fillId="0" borderId="19" xfId="1" applyNumberFormat="1" applyFont="1" applyFill="1" applyBorder="1" applyAlignment="1">
      <alignment horizontal="center" vertical="center"/>
    </xf>
    <xf numFmtId="10" fontId="3" fillId="0" borderId="37" xfId="1" applyNumberFormat="1" applyFont="1" applyFill="1" applyBorder="1" applyAlignment="1">
      <alignment horizontal="center" vertical="center"/>
    </xf>
    <xf numFmtId="10" fontId="3" fillId="0" borderId="15" xfId="1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/>
    </xf>
    <xf numFmtId="10" fontId="3" fillId="0" borderId="24" xfId="1" applyNumberFormat="1" applyFont="1" applyFill="1" applyBorder="1" applyAlignment="1">
      <alignment horizontal="center" vertical="center"/>
    </xf>
    <xf numFmtId="10" fontId="3" fillId="0" borderId="3" xfId="1" applyNumberFormat="1" applyFont="1" applyFill="1" applyBorder="1" applyAlignment="1">
      <alignment horizontal="center" vertical="center"/>
    </xf>
    <xf numFmtId="10" fontId="3" fillId="0" borderId="5" xfId="1" applyNumberFormat="1" applyFont="1" applyFill="1" applyBorder="1" applyAlignment="1">
      <alignment horizontal="center" vertical="center"/>
    </xf>
    <xf numFmtId="10" fontId="4" fillId="2" borderId="15" xfId="1" applyNumberFormat="1" applyFont="1" applyFill="1" applyBorder="1" applyAlignment="1">
      <alignment horizontal="center"/>
    </xf>
    <xf numFmtId="10" fontId="4" fillId="2" borderId="17" xfId="1" applyNumberFormat="1" applyFont="1" applyFill="1" applyBorder="1" applyAlignment="1">
      <alignment horizontal="center"/>
    </xf>
    <xf numFmtId="10" fontId="4" fillId="4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4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2" fillId="5" borderId="35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5" borderId="36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4" borderId="0" xfId="0" applyFont="1" applyFill="1" applyAlignment="1">
      <alignment horizontal="left" vertical="center"/>
    </xf>
    <xf numFmtId="10" fontId="4" fillId="5" borderId="19" xfId="1" applyNumberFormat="1" applyFont="1" applyFill="1" applyBorder="1" applyAlignment="1">
      <alignment horizontal="center"/>
    </xf>
    <xf numFmtId="10" fontId="4" fillId="5" borderId="25" xfId="1" applyNumberFormat="1" applyFont="1" applyFill="1" applyBorder="1" applyAlignment="1">
      <alignment horizontal="center"/>
    </xf>
    <xf numFmtId="10" fontId="4" fillId="5" borderId="25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10" fontId="4" fillId="2" borderId="6" xfId="1" applyNumberFormat="1" applyFont="1" applyFill="1" applyBorder="1" applyAlignment="1">
      <alignment horizontal="center"/>
    </xf>
    <xf numFmtId="10" fontId="4" fillId="4" borderId="6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tabSelected="1" zoomScale="90" zoomScaleNormal="90" workbookViewId="0">
      <selection activeCell="G23" sqref="G23"/>
    </sheetView>
  </sheetViews>
  <sheetFormatPr defaultRowHeight="12" x14ac:dyDescent="0.2"/>
  <cols>
    <col min="1" max="1" width="1" style="2" customWidth="1"/>
    <col min="2" max="2" width="5.7109375" style="7" bestFit="1" customWidth="1"/>
    <col min="3" max="4" width="19.5703125" style="7" customWidth="1"/>
    <col min="5" max="5" width="20" style="2" customWidth="1"/>
    <col min="6" max="6" width="10.85546875" style="38" bestFit="1" customWidth="1"/>
    <col min="7" max="7" width="12.85546875" style="39" bestFit="1" customWidth="1"/>
    <col min="8" max="8" width="12" style="39" customWidth="1"/>
    <col min="9" max="11" width="12" style="2" customWidth="1"/>
    <col min="12" max="12" width="1" style="2" customWidth="1"/>
    <col min="13" max="16384" width="9.140625" style="2"/>
  </cols>
  <sheetData>
    <row r="1" spans="1:12" ht="15" x14ac:dyDescent="0.25">
      <c r="A1" s="1"/>
      <c r="B1" s="109" t="s">
        <v>31</v>
      </c>
      <c r="C1" s="109"/>
      <c r="D1" s="109"/>
      <c r="E1" s="109"/>
      <c r="F1" s="109"/>
      <c r="G1" s="109"/>
      <c r="H1" s="109"/>
      <c r="I1" s="109"/>
      <c r="J1" s="109"/>
      <c r="K1" s="109"/>
      <c r="L1" s="1"/>
    </row>
    <row r="2" spans="1:12" ht="15.75" customHeight="1" x14ac:dyDescent="0.2">
      <c r="A2" s="1"/>
      <c r="B2" s="110" t="s">
        <v>6</v>
      </c>
      <c r="C2" s="110"/>
      <c r="D2" s="111"/>
      <c r="E2" s="111"/>
      <c r="F2" s="111"/>
      <c r="G2" s="111"/>
      <c r="H2" s="3"/>
      <c r="I2" s="6"/>
      <c r="J2" s="1"/>
      <c r="K2" s="1"/>
      <c r="L2" s="1"/>
    </row>
    <row r="3" spans="1:12" ht="3.75" customHeight="1" x14ac:dyDescent="0.2">
      <c r="A3" s="1"/>
      <c r="B3" s="4"/>
      <c r="C3" s="4"/>
      <c r="D3" s="4"/>
      <c r="E3" s="5"/>
      <c r="F3" s="3"/>
      <c r="G3" s="6"/>
      <c r="H3" s="6"/>
      <c r="I3" s="1"/>
      <c r="J3" s="1"/>
      <c r="K3" s="1"/>
      <c r="L3" s="1"/>
    </row>
    <row r="4" spans="1:12" x14ac:dyDescent="0.2">
      <c r="A4" s="1"/>
      <c r="C4" s="40" t="s">
        <v>10</v>
      </c>
      <c r="D4" s="8"/>
      <c r="E4" s="5"/>
      <c r="F4" s="3"/>
      <c r="G4" s="6"/>
      <c r="H4" s="6"/>
      <c r="I4" s="1"/>
      <c r="J4" s="1"/>
      <c r="K4" s="1"/>
      <c r="L4" s="1"/>
    </row>
    <row r="5" spans="1:12" x14ac:dyDescent="0.2">
      <c r="A5" s="1"/>
      <c r="B5" s="9" t="s">
        <v>12</v>
      </c>
      <c r="C5" s="112" t="s">
        <v>11</v>
      </c>
      <c r="D5" s="112"/>
      <c r="E5" s="112"/>
      <c r="F5" s="9" t="s">
        <v>12</v>
      </c>
      <c r="G5" s="112" t="s">
        <v>39</v>
      </c>
      <c r="H5" s="112"/>
      <c r="I5" s="112"/>
      <c r="J5" s="112"/>
      <c r="K5" s="112"/>
      <c r="L5" s="1"/>
    </row>
    <row r="6" spans="1:12" x14ac:dyDescent="0.2">
      <c r="A6" s="1"/>
      <c r="B6" s="10" t="s">
        <v>12</v>
      </c>
      <c r="C6" s="82" t="s">
        <v>17</v>
      </c>
      <c r="D6" s="82"/>
      <c r="E6" s="82"/>
      <c r="F6" s="9" t="s">
        <v>12</v>
      </c>
      <c r="G6" s="112" t="s">
        <v>38</v>
      </c>
      <c r="H6" s="112"/>
      <c r="I6" s="112"/>
      <c r="J6" s="112"/>
      <c r="K6" s="112"/>
      <c r="L6" s="1"/>
    </row>
    <row r="7" spans="1:12" ht="26.25" customHeight="1" x14ac:dyDescent="0.2">
      <c r="A7" s="1"/>
      <c r="B7" s="48" t="s">
        <v>12</v>
      </c>
      <c r="C7" s="81" t="s">
        <v>33</v>
      </c>
      <c r="D7" s="81"/>
      <c r="E7" s="81"/>
      <c r="F7" s="10" t="s">
        <v>12</v>
      </c>
      <c r="G7" s="82" t="s">
        <v>40</v>
      </c>
      <c r="H7" s="82"/>
      <c r="I7" s="82"/>
      <c r="J7" s="82"/>
      <c r="K7" s="82"/>
      <c r="L7" s="1"/>
    </row>
    <row r="8" spans="1:12" ht="25.5" customHeight="1" x14ac:dyDescent="0.2">
      <c r="A8" s="1"/>
      <c r="B8" s="10" t="s">
        <v>12</v>
      </c>
      <c r="C8" s="82" t="s">
        <v>37</v>
      </c>
      <c r="D8" s="82"/>
      <c r="E8" s="82"/>
      <c r="F8" s="10"/>
      <c r="G8" s="82"/>
      <c r="H8" s="82"/>
      <c r="I8" s="82"/>
      <c r="J8" s="82"/>
      <c r="K8" s="82"/>
      <c r="L8" s="1"/>
    </row>
    <row r="9" spans="1:12" ht="4.5" customHeight="1" thickBot="1" x14ac:dyDescent="0.25">
      <c r="A9" s="1"/>
      <c r="B9" s="10"/>
      <c r="C9" s="45"/>
      <c r="D9" s="45"/>
      <c r="E9" s="45"/>
      <c r="F9" s="10"/>
      <c r="G9" s="45"/>
      <c r="H9" s="45"/>
      <c r="I9" s="45"/>
      <c r="J9" s="45"/>
      <c r="K9" s="45"/>
      <c r="L9" s="1"/>
    </row>
    <row r="10" spans="1:12" x14ac:dyDescent="0.2">
      <c r="A10" s="1"/>
      <c r="B10" s="19"/>
      <c r="C10" s="19"/>
      <c r="D10" s="19"/>
      <c r="E10" s="1"/>
      <c r="F10" s="117" t="s">
        <v>29</v>
      </c>
      <c r="G10" s="118"/>
      <c r="H10" s="92" t="s">
        <v>15</v>
      </c>
      <c r="I10" s="93"/>
      <c r="J10" s="94" t="s">
        <v>14</v>
      </c>
      <c r="K10" s="85"/>
      <c r="L10" s="1"/>
    </row>
    <row r="11" spans="1:12" ht="12.75" thickBot="1" x14ac:dyDescent="0.25">
      <c r="A11" s="1"/>
      <c r="B11" s="19"/>
      <c r="C11" s="19"/>
      <c r="D11" s="19"/>
      <c r="E11" s="1"/>
      <c r="F11" s="119"/>
      <c r="G11" s="120"/>
      <c r="H11" s="133"/>
      <c r="I11" s="134"/>
      <c r="J11" s="135">
        <f>1-H11</f>
        <v>1</v>
      </c>
      <c r="K11" s="136"/>
      <c r="L11" s="1"/>
    </row>
    <row r="12" spans="1:12" ht="9" customHeight="1" thickBot="1" x14ac:dyDescent="0.25">
      <c r="A12" s="1"/>
      <c r="B12" s="9"/>
      <c r="C12" s="11"/>
      <c r="D12" s="11"/>
      <c r="E12" s="11"/>
      <c r="F12" s="11"/>
      <c r="G12" s="11"/>
      <c r="H12" s="11"/>
      <c r="I12" s="11"/>
      <c r="J12" s="1"/>
      <c r="K12" s="1"/>
      <c r="L12" s="1"/>
    </row>
    <row r="13" spans="1:12" ht="15" customHeight="1" thickBot="1" x14ac:dyDescent="0.3">
      <c r="A13" s="1"/>
      <c r="B13" s="95" t="s">
        <v>34</v>
      </c>
      <c r="C13" s="96"/>
      <c r="D13" s="96"/>
      <c r="E13" s="96"/>
      <c r="F13" s="96"/>
      <c r="G13" s="97"/>
      <c r="H13" s="113" t="s">
        <v>23</v>
      </c>
      <c r="I13" s="114"/>
      <c r="J13" s="113" t="s">
        <v>24</v>
      </c>
      <c r="K13" s="114"/>
      <c r="L13" s="1"/>
    </row>
    <row r="14" spans="1:12" s="15" customFormat="1" ht="42" customHeight="1" thickBot="1" x14ac:dyDescent="0.25">
      <c r="A14" s="12"/>
      <c r="B14" s="46" t="s">
        <v>28</v>
      </c>
      <c r="C14" s="99" t="s">
        <v>16</v>
      </c>
      <c r="D14" s="100"/>
      <c r="E14" s="101"/>
      <c r="F14" s="78" t="s">
        <v>52</v>
      </c>
      <c r="G14" s="47" t="s">
        <v>22</v>
      </c>
      <c r="H14" s="13" t="s">
        <v>18</v>
      </c>
      <c r="I14" s="14" t="s">
        <v>20</v>
      </c>
      <c r="J14" s="13" t="s">
        <v>25</v>
      </c>
      <c r="K14" s="14" t="s">
        <v>26</v>
      </c>
      <c r="L14" s="12"/>
    </row>
    <row r="15" spans="1:12" ht="29.25" customHeight="1" thickTop="1" thickBot="1" x14ac:dyDescent="0.25">
      <c r="A15" s="1"/>
      <c r="B15" s="16" t="s">
        <v>2</v>
      </c>
      <c r="C15" s="98" t="s">
        <v>54</v>
      </c>
      <c r="D15" s="98"/>
      <c r="E15" s="98"/>
      <c r="F15" s="76"/>
      <c r="G15" s="77">
        <v>0</v>
      </c>
      <c r="H15" s="126">
        <f>$H$11</f>
        <v>0</v>
      </c>
      <c r="I15" s="72">
        <f>G15*$H$15</f>
        <v>0</v>
      </c>
      <c r="J15" s="130">
        <f>$J$11</f>
        <v>1</v>
      </c>
      <c r="K15" s="72">
        <f>G15*$J$15</f>
        <v>0</v>
      </c>
      <c r="L15" s="1"/>
    </row>
    <row r="16" spans="1:12" ht="30" customHeight="1" thickTop="1" x14ac:dyDescent="0.2">
      <c r="A16" s="1"/>
      <c r="B16" s="17" t="s">
        <v>2</v>
      </c>
      <c r="C16" s="105" t="s">
        <v>55</v>
      </c>
      <c r="D16" s="105"/>
      <c r="E16" s="105"/>
      <c r="F16" s="68"/>
      <c r="G16" s="75">
        <v>0</v>
      </c>
      <c r="H16" s="127"/>
      <c r="I16" s="73">
        <f t="shared" ref="I16:I22" si="0">G16*$H$15</f>
        <v>0</v>
      </c>
      <c r="J16" s="131"/>
      <c r="K16" s="73">
        <f t="shared" ref="K16:K22" si="1">G16*$J$15</f>
        <v>0</v>
      </c>
      <c r="L16" s="1"/>
    </row>
    <row r="17" spans="1:12" ht="30" customHeight="1" x14ac:dyDescent="0.2">
      <c r="A17" s="1"/>
      <c r="B17" s="67" t="s">
        <v>3</v>
      </c>
      <c r="C17" s="105" t="s">
        <v>56</v>
      </c>
      <c r="D17" s="105"/>
      <c r="E17" s="105"/>
      <c r="F17" s="68"/>
      <c r="G17" s="70">
        <v>0</v>
      </c>
      <c r="H17" s="127"/>
      <c r="I17" s="73">
        <f t="shared" si="0"/>
        <v>0</v>
      </c>
      <c r="J17" s="131"/>
      <c r="K17" s="73">
        <f t="shared" si="1"/>
        <v>0</v>
      </c>
      <c r="L17" s="1"/>
    </row>
    <row r="18" spans="1:12" ht="30" customHeight="1" x14ac:dyDescent="0.2">
      <c r="A18" s="1"/>
      <c r="B18" s="17" t="s">
        <v>50</v>
      </c>
      <c r="C18" s="105" t="s">
        <v>58</v>
      </c>
      <c r="D18" s="105"/>
      <c r="E18" s="105"/>
      <c r="F18" s="68"/>
      <c r="G18" s="70">
        <v>0</v>
      </c>
      <c r="H18" s="127"/>
      <c r="I18" s="73">
        <f>G18*$H$15</f>
        <v>0</v>
      </c>
      <c r="J18" s="131"/>
      <c r="K18" s="73">
        <f>G18*$J$15</f>
        <v>0</v>
      </c>
      <c r="L18" s="1"/>
    </row>
    <row r="19" spans="1:12" ht="30" customHeight="1" x14ac:dyDescent="0.2">
      <c r="A19" s="1"/>
      <c r="B19" s="17" t="s">
        <v>4</v>
      </c>
      <c r="C19" s="105" t="s">
        <v>60</v>
      </c>
      <c r="D19" s="105"/>
      <c r="E19" s="105"/>
      <c r="F19" s="68"/>
      <c r="G19" s="70">
        <v>0</v>
      </c>
      <c r="H19" s="127"/>
      <c r="I19" s="73">
        <f>G19*$H$15</f>
        <v>0</v>
      </c>
      <c r="J19" s="131"/>
      <c r="K19" s="73">
        <f>G19*$J$15</f>
        <v>0</v>
      </c>
      <c r="L19" s="1"/>
    </row>
    <row r="20" spans="1:12" ht="30" customHeight="1" x14ac:dyDescent="0.2">
      <c r="A20" s="1"/>
      <c r="B20" s="67" t="s">
        <v>0</v>
      </c>
      <c r="C20" s="105" t="s">
        <v>57</v>
      </c>
      <c r="D20" s="105"/>
      <c r="E20" s="105"/>
      <c r="F20" s="68"/>
      <c r="G20" s="70">
        <v>0</v>
      </c>
      <c r="H20" s="127"/>
      <c r="I20" s="73">
        <f t="shared" ref="I20" si="2">G20*$H$15</f>
        <v>0</v>
      </c>
      <c r="J20" s="131"/>
      <c r="K20" s="73">
        <f t="shared" ref="K20" si="3">G20*$J$15</f>
        <v>0</v>
      </c>
      <c r="L20" s="1"/>
    </row>
    <row r="21" spans="1:12" ht="15" customHeight="1" x14ac:dyDescent="0.2">
      <c r="A21" s="1"/>
      <c r="B21" s="67" t="s">
        <v>51</v>
      </c>
      <c r="C21" s="105" t="s">
        <v>59</v>
      </c>
      <c r="D21" s="105"/>
      <c r="E21" s="105"/>
      <c r="F21" s="68"/>
      <c r="G21" s="70">
        <v>0</v>
      </c>
      <c r="H21" s="127"/>
      <c r="I21" s="73">
        <f t="shared" si="0"/>
        <v>0</v>
      </c>
      <c r="J21" s="131"/>
      <c r="K21" s="73">
        <f t="shared" si="1"/>
        <v>0</v>
      </c>
      <c r="L21" s="1"/>
    </row>
    <row r="22" spans="1:12" ht="30" customHeight="1" thickBot="1" x14ac:dyDescent="0.25">
      <c r="A22" s="1"/>
      <c r="B22" s="18" t="s">
        <v>1</v>
      </c>
      <c r="C22" s="105" t="s">
        <v>53</v>
      </c>
      <c r="D22" s="105"/>
      <c r="E22" s="105"/>
      <c r="F22" s="69"/>
      <c r="G22" s="71">
        <v>0</v>
      </c>
      <c r="H22" s="128"/>
      <c r="I22" s="74">
        <f t="shared" si="0"/>
        <v>0</v>
      </c>
      <c r="J22" s="132"/>
      <c r="K22" s="74">
        <f t="shared" si="1"/>
        <v>0</v>
      </c>
      <c r="L22" s="1"/>
    </row>
    <row r="23" spans="1:12" x14ac:dyDescent="0.2">
      <c r="A23" s="1"/>
      <c r="B23" s="19"/>
      <c r="C23" s="104" t="s">
        <v>7</v>
      </c>
      <c r="D23" s="104"/>
      <c r="E23" s="104"/>
      <c r="F23" s="20"/>
      <c r="G23" s="21">
        <f>SUM(G15:G22)</f>
        <v>0</v>
      </c>
      <c r="H23" s="21"/>
      <c r="I23" s="22">
        <f>SUM(I15:I22)</f>
        <v>0</v>
      </c>
      <c r="J23" s="21"/>
      <c r="K23" s="22">
        <f>SUM(K15:K22)</f>
        <v>0</v>
      </c>
      <c r="L23" s="1"/>
    </row>
    <row r="24" spans="1:12" ht="12.75" thickBot="1" x14ac:dyDescent="0.25">
      <c r="A24" s="1"/>
      <c r="B24" s="19"/>
      <c r="C24" s="43"/>
      <c r="D24" s="43"/>
      <c r="E24" s="43"/>
      <c r="F24" s="20"/>
      <c r="G24" s="21"/>
      <c r="H24" s="21"/>
      <c r="I24" s="22"/>
      <c r="J24" s="21"/>
      <c r="K24" s="22"/>
      <c r="L24" s="1"/>
    </row>
    <row r="25" spans="1:12" ht="12.75" thickBot="1" x14ac:dyDescent="0.25">
      <c r="A25" s="1"/>
      <c r="B25" s="19"/>
      <c r="C25" s="23"/>
      <c r="D25" s="116"/>
      <c r="E25" s="115"/>
      <c r="F25" s="129" t="s">
        <v>13</v>
      </c>
      <c r="G25" s="121"/>
      <c r="H25" s="121" t="s">
        <v>19</v>
      </c>
      <c r="I25" s="121"/>
      <c r="J25" s="121" t="s">
        <v>27</v>
      </c>
      <c r="K25" s="122"/>
      <c r="L25" s="1"/>
    </row>
    <row r="26" spans="1:12" ht="12.75" thickBot="1" x14ac:dyDescent="0.25">
      <c r="A26" s="1"/>
      <c r="B26" s="19"/>
      <c r="C26" s="23"/>
      <c r="D26" s="116"/>
      <c r="E26" s="115"/>
      <c r="F26" s="123">
        <f>H11+G23</f>
        <v>0</v>
      </c>
      <c r="G26" s="124"/>
      <c r="H26" s="124">
        <f>I23</f>
        <v>0</v>
      </c>
      <c r="I26" s="124"/>
      <c r="J26" s="124">
        <f>K23</f>
        <v>0</v>
      </c>
      <c r="K26" s="125"/>
      <c r="L26" s="1"/>
    </row>
    <row r="27" spans="1:12" ht="13.5" thickTop="1" thickBot="1" x14ac:dyDescent="0.25">
      <c r="A27" s="1"/>
      <c r="B27" s="19"/>
      <c r="C27" s="23"/>
      <c r="D27" s="116"/>
      <c r="E27" s="115"/>
      <c r="F27" s="106" t="str">
        <f>IF(J26&lt;500000,"Meets maximum federal limit for infrastructure.","Exceeds maximum federal limit-increase local match!")</f>
        <v>Meets maximum federal limit for infrastructure.</v>
      </c>
      <c r="G27" s="107"/>
      <c r="H27" s="107"/>
      <c r="I27" s="107"/>
      <c r="J27" s="107"/>
      <c r="K27" s="108"/>
      <c r="L27" s="1"/>
    </row>
    <row r="28" spans="1:12" ht="7.5" customHeight="1" x14ac:dyDescent="0.2">
      <c r="A28" s="1"/>
      <c r="B28" s="19"/>
      <c r="C28" s="19"/>
      <c r="D28" s="19"/>
      <c r="E28" s="24"/>
      <c r="F28" s="20"/>
      <c r="G28" s="21"/>
      <c r="H28" s="21"/>
      <c r="I28" s="1"/>
      <c r="J28" s="1"/>
      <c r="K28" s="1"/>
      <c r="L28" s="1"/>
    </row>
    <row r="29" spans="1:12" ht="21.75" customHeight="1" x14ac:dyDescent="0.2">
      <c r="A29" s="1"/>
      <c r="B29" s="80" t="s">
        <v>36</v>
      </c>
      <c r="C29" s="80"/>
      <c r="D29" s="80"/>
      <c r="E29" s="80"/>
      <c r="F29" s="102" t="str">
        <f>IF(H26=0,"",IF((H26*0.1)&gt;3500,H26*0.1,3500))</f>
        <v/>
      </c>
      <c r="G29" s="103"/>
      <c r="H29" s="36"/>
      <c r="I29" s="36"/>
      <c r="J29" s="1"/>
      <c r="K29" s="1"/>
      <c r="L29" s="1"/>
    </row>
    <row r="30" spans="1:12" ht="9.75" customHeight="1" x14ac:dyDescent="0.2">
      <c r="A30" s="1"/>
      <c r="B30" s="56"/>
      <c r="C30" s="56"/>
      <c r="D30" s="56"/>
      <c r="E30" s="56"/>
      <c r="F30" s="36"/>
      <c r="G30" s="52"/>
      <c r="H30" s="36"/>
      <c r="I30" s="36"/>
      <c r="J30" s="57"/>
      <c r="K30" s="57"/>
      <c r="L30" s="1"/>
    </row>
    <row r="31" spans="1:12" ht="9.75" customHeight="1" thickBot="1" x14ac:dyDescent="0.25">
      <c r="A31" s="1"/>
      <c r="B31" s="19"/>
      <c r="C31" s="79"/>
      <c r="D31" s="79"/>
      <c r="E31" s="79"/>
      <c r="F31" s="37"/>
      <c r="G31" s="34"/>
      <c r="H31" s="34"/>
      <c r="I31" s="1"/>
      <c r="J31" s="1"/>
      <c r="K31" s="1"/>
      <c r="L31" s="1"/>
    </row>
    <row r="32" spans="1:12" ht="18.75" customHeight="1" x14ac:dyDescent="0.2">
      <c r="A32" s="1"/>
      <c r="B32" s="2"/>
      <c r="C32" s="83" t="s">
        <v>41</v>
      </c>
      <c r="D32" s="84"/>
      <c r="E32" s="85"/>
      <c r="F32" s="86" t="s">
        <v>47</v>
      </c>
      <c r="G32" s="86"/>
      <c r="H32" s="86"/>
      <c r="I32" s="86"/>
      <c r="J32" s="86"/>
      <c r="K32" s="87"/>
      <c r="L32" s="1"/>
    </row>
    <row r="33" spans="1:12" ht="18.75" customHeight="1" thickBot="1" x14ac:dyDescent="0.25">
      <c r="A33" s="1"/>
      <c r="B33" s="49"/>
      <c r="C33" s="50" t="s">
        <v>42</v>
      </c>
      <c r="D33" s="53" t="s">
        <v>45</v>
      </c>
      <c r="E33" s="51" t="s">
        <v>46</v>
      </c>
      <c r="F33" s="88"/>
      <c r="G33" s="88"/>
      <c r="H33" s="88"/>
      <c r="I33" s="88"/>
      <c r="J33" s="88"/>
      <c r="K33" s="89"/>
      <c r="L33" s="1"/>
    </row>
    <row r="34" spans="1:12" ht="18.75" customHeight="1" x14ac:dyDescent="0.2">
      <c r="A34" s="1"/>
      <c r="B34" s="49"/>
      <c r="C34" s="54" t="s">
        <v>43</v>
      </c>
      <c r="D34" s="58"/>
      <c r="E34" s="59"/>
      <c r="F34" s="88"/>
      <c r="G34" s="88"/>
      <c r="H34" s="88"/>
      <c r="I34" s="88"/>
      <c r="J34" s="88"/>
      <c r="K34" s="89"/>
      <c r="L34" s="1"/>
    </row>
    <row r="35" spans="1:12" ht="18.75" customHeight="1" thickBot="1" x14ac:dyDescent="0.25">
      <c r="A35" s="1"/>
      <c r="B35" s="19"/>
      <c r="C35" s="55" t="s">
        <v>44</v>
      </c>
      <c r="D35" s="60"/>
      <c r="E35" s="61"/>
      <c r="F35" s="90"/>
      <c r="G35" s="90"/>
      <c r="H35" s="90"/>
      <c r="I35" s="90"/>
      <c r="J35" s="90"/>
      <c r="K35" s="91"/>
      <c r="L35" s="1"/>
    </row>
    <row r="36" spans="1:12" ht="12.75" customHeight="1" x14ac:dyDescent="0.2">
      <c r="A36" s="1"/>
      <c r="B36" s="19"/>
      <c r="C36" s="79"/>
      <c r="D36" s="79"/>
      <c r="E36" s="79"/>
      <c r="F36" s="37"/>
      <c r="G36" s="34"/>
      <c r="H36" s="34"/>
      <c r="I36" s="1"/>
      <c r="J36" s="1"/>
      <c r="K36" s="1"/>
      <c r="L36" s="1"/>
    </row>
  </sheetData>
  <mergeCells count="46">
    <mergeCell ref="G7:K7"/>
    <mergeCell ref="J13:K13"/>
    <mergeCell ref="E25:E27"/>
    <mergeCell ref="D25:D27"/>
    <mergeCell ref="F10:G11"/>
    <mergeCell ref="J25:K25"/>
    <mergeCell ref="F26:G26"/>
    <mergeCell ref="H26:I26"/>
    <mergeCell ref="J26:K26"/>
    <mergeCell ref="H15:H22"/>
    <mergeCell ref="F25:G25"/>
    <mergeCell ref="H25:I25"/>
    <mergeCell ref="J15:J22"/>
    <mergeCell ref="H13:I13"/>
    <mergeCell ref="H11:I11"/>
    <mergeCell ref="J11:K11"/>
    <mergeCell ref="B1:K1"/>
    <mergeCell ref="B2:C2"/>
    <mergeCell ref="D2:G2"/>
    <mergeCell ref="C5:E5"/>
    <mergeCell ref="G6:K6"/>
    <mergeCell ref="G5:K5"/>
    <mergeCell ref="C6:E6"/>
    <mergeCell ref="C17:E17"/>
    <mergeCell ref="C22:E22"/>
    <mergeCell ref="C21:E21"/>
    <mergeCell ref="F27:K27"/>
    <mergeCell ref="C16:E16"/>
    <mergeCell ref="C19:E19"/>
    <mergeCell ref="C20:E20"/>
    <mergeCell ref="C31:E31"/>
    <mergeCell ref="B29:E29"/>
    <mergeCell ref="C36:E36"/>
    <mergeCell ref="C7:E7"/>
    <mergeCell ref="G8:K8"/>
    <mergeCell ref="C8:E8"/>
    <mergeCell ref="C32:E32"/>
    <mergeCell ref="F32:K35"/>
    <mergeCell ref="H10:I10"/>
    <mergeCell ref="J10:K10"/>
    <mergeCell ref="B13:G13"/>
    <mergeCell ref="C15:E15"/>
    <mergeCell ref="C14:E14"/>
    <mergeCell ref="F29:G29"/>
    <mergeCell ref="C23:E23"/>
    <mergeCell ref="C18:E18"/>
  </mergeCells>
  <conditionalFormatting sqref="J26:K26">
    <cfRule type="cellIs" dxfId="3" priority="3" operator="lessThan">
      <formula>500000</formula>
    </cfRule>
    <cfRule type="cellIs" dxfId="2" priority="4" operator="greaterThan">
      <formula>500000</formula>
    </cfRule>
  </conditionalFormatting>
  <printOptions horizontalCentered="1"/>
  <pageMargins left="0.25" right="0.25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110" zoomScaleNormal="110" workbookViewId="0">
      <selection activeCell="V21" sqref="V21"/>
    </sheetView>
  </sheetViews>
  <sheetFormatPr defaultRowHeight="12" x14ac:dyDescent="0.2"/>
  <cols>
    <col min="1" max="1" width="1" style="2" customWidth="1"/>
    <col min="2" max="2" width="5.7109375" style="7" bestFit="1" customWidth="1"/>
    <col min="3" max="4" width="18.28515625" style="7" customWidth="1"/>
    <col min="5" max="5" width="20" style="2" customWidth="1"/>
    <col min="6" max="6" width="10.85546875" style="38" bestFit="1" customWidth="1"/>
    <col min="7" max="7" width="12.140625" style="39" customWidth="1"/>
    <col min="8" max="8" width="12" style="39" customWidth="1"/>
    <col min="9" max="11" width="12" style="2" customWidth="1"/>
    <col min="12" max="12" width="1" style="2" customWidth="1"/>
    <col min="13" max="16384" width="9.140625" style="2"/>
  </cols>
  <sheetData>
    <row r="1" spans="1:12" ht="15" x14ac:dyDescent="0.25">
      <c r="A1" s="1"/>
      <c r="B1" s="109" t="s">
        <v>30</v>
      </c>
      <c r="C1" s="109"/>
      <c r="D1" s="109"/>
      <c r="E1" s="109"/>
      <c r="F1" s="109"/>
      <c r="G1" s="109"/>
      <c r="H1" s="109"/>
      <c r="I1" s="109"/>
      <c r="J1" s="109"/>
      <c r="K1" s="109"/>
      <c r="L1" s="1"/>
    </row>
    <row r="2" spans="1:12" ht="15.75" customHeight="1" x14ac:dyDescent="0.2">
      <c r="A2" s="1"/>
      <c r="B2" s="110" t="s">
        <v>6</v>
      </c>
      <c r="C2" s="110"/>
      <c r="D2" s="111"/>
      <c r="E2" s="111"/>
      <c r="F2" s="111"/>
      <c r="G2" s="111"/>
      <c r="H2" s="3"/>
      <c r="I2" s="6"/>
      <c r="J2" s="1"/>
      <c r="K2" s="1"/>
      <c r="L2" s="1"/>
    </row>
    <row r="3" spans="1:12" ht="3.75" customHeight="1" x14ac:dyDescent="0.2">
      <c r="A3" s="1"/>
      <c r="B3" s="4"/>
      <c r="C3" s="4"/>
      <c r="D3" s="4"/>
      <c r="E3" s="5"/>
      <c r="F3" s="3"/>
      <c r="G3" s="6"/>
      <c r="H3" s="6"/>
      <c r="I3" s="1"/>
      <c r="J3" s="1"/>
      <c r="K3" s="1"/>
      <c r="L3" s="1"/>
    </row>
    <row r="4" spans="1:12" x14ac:dyDescent="0.2">
      <c r="A4" s="1"/>
      <c r="C4" s="40" t="s">
        <v>10</v>
      </c>
      <c r="D4" s="8"/>
      <c r="E4" s="5"/>
      <c r="F4" s="3"/>
      <c r="G4" s="6"/>
      <c r="H4" s="6"/>
      <c r="I4" s="1"/>
      <c r="J4" s="1"/>
      <c r="K4" s="1"/>
      <c r="L4" s="1"/>
    </row>
    <row r="5" spans="1:12" x14ac:dyDescent="0.2">
      <c r="A5" s="1"/>
      <c r="B5" s="9" t="s">
        <v>12</v>
      </c>
      <c r="C5" s="112" t="s">
        <v>11</v>
      </c>
      <c r="D5" s="112"/>
      <c r="E5" s="112"/>
      <c r="F5" s="9" t="s">
        <v>12</v>
      </c>
      <c r="G5" s="112" t="s">
        <v>39</v>
      </c>
      <c r="H5" s="112"/>
      <c r="I5" s="112"/>
      <c r="J5" s="112"/>
      <c r="K5" s="112"/>
      <c r="L5" s="1"/>
    </row>
    <row r="6" spans="1:12" ht="18" customHeight="1" x14ac:dyDescent="0.2">
      <c r="A6" s="1"/>
      <c r="B6" s="48" t="s">
        <v>12</v>
      </c>
      <c r="C6" s="81" t="s">
        <v>32</v>
      </c>
      <c r="D6" s="81"/>
      <c r="E6" s="81"/>
      <c r="F6" s="48" t="s">
        <v>12</v>
      </c>
      <c r="G6" s="157" t="s">
        <v>38</v>
      </c>
      <c r="H6" s="157"/>
      <c r="I6" s="157"/>
      <c r="J6" s="157"/>
      <c r="K6" s="157"/>
      <c r="L6" s="1"/>
    </row>
    <row r="7" spans="1:12" ht="27.75" customHeight="1" x14ac:dyDescent="0.2">
      <c r="A7" s="1"/>
      <c r="B7" s="10" t="s">
        <v>12</v>
      </c>
      <c r="C7" s="82" t="s">
        <v>37</v>
      </c>
      <c r="D7" s="82"/>
      <c r="E7" s="82"/>
      <c r="F7" s="9"/>
      <c r="G7" s="112"/>
      <c r="H7" s="112"/>
      <c r="I7" s="112"/>
      <c r="J7" s="112"/>
      <c r="K7" s="112"/>
      <c r="L7" s="1"/>
    </row>
    <row r="8" spans="1:12" ht="9.75" customHeight="1" thickBot="1" x14ac:dyDescent="0.25">
      <c r="A8" s="1"/>
      <c r="B8" s="10"/>
      <c r="C8" s="45"/>
      <c r="D8" s="45"/>
      <c r="E8" s="45"/>
      <c r="F8" s="10"/>
      <c r="G8" s="45"/>
      <c r="H8" s="45"/>
      <c r="I8" s="45"/>
      <c r="J8" s="45"/>
      <c r="K8" s="45"/>
      <c r="L8" s="1"/>
    </row>
    <row r="9" spans="1:12" x14ac:dyDescent="0.2">
      <c r="A9" s="1"/>
      <c r="B9" s="10"/>
      <c r="C9" s="44"/>
      <c r="D9" s="44"/>
      <c r="E9" s="44"/>
      <c r="F9" s="117" t="s">
        <v>29</v>
      </c>
      <c r="G9" s="118"/>
      <c r="H9" s="158" t="s">
        <v>15</v>
      </c>
      <c r="I9" s="159"/>
      <c r="J9" s="160" t="s">
        <v>14</v>
      </c>
      <c r="K9" s="161"/>
      <c r="L9" s="1"/>
    </row>
    <row r="10" spans="1:12" ht="12.75" thickBot="1" x14ac:dyDescent="0.25">
      <c r="A10" s="1"/>
      <c r="B10" s="10"/>
      <c r="C10" s="44"/>
      <c r="D10" s="44"/>
      <c r="E10" s="44"/>
      <c r="F10" s="119"/>
      <c r="G10" s="120"/>
      <c r="H10" s="133">
        <v>7.3400000000000007E-2</v>
      </c>
      <c r="I10" s="162"/>
      <c r="J10" s="163">
        <f>1-H10</f>
        <v>0.92659999999999998</v>
      </c>
      <c r="K10" s="136"/>
      <c r="L10" s="1"/>
    </row>
    <row r="11" spans="1:12" ht="11.25" customHeight="1" thickBot="1" x14ac:dyDescent="0.25">
      <c r="A11" s="1"/>
      <c r="B11" s="19"/>
      <c r="C11" s="19"/>
      <c r="D11" s="19"/>
      <c r="E11" s="24"/>
      <c r="F11" s="20"/>
      <c r="G11" s="21"/>
      <c r="H11" s="21"/>
      <c r="I11" s="1"/>
      <c r="J11" s="1"/>
      <c r="K11" s="1"/>
      <c r="L11" s="1"/>
    </row>
    <row r="12" spans="1:12" ht="15.75" thickBot="1" x14ac:dyDescent="0.3">
      <c r="A12" s="1"/>
      <c r="B12" s="146" t="s">
        <v>35</v>
      </c>
      <c r="C12" s="147"/>
      <c r="D12" s="147"/>
      <c r="E12" s="147"/>
      <c r="F12" s="147"/>
      <c r="G12" s="148"/>
      <c r="H12" s="149" t="s">
        <v>23</v>
      </c>
      <c r="I12" s="150"/>
      <c r="J12" s="149" t="s">
        <v>24</v>
      </c>
      <c r="K12" s="150"/>
      <c r="L12" s="1"/>
    </row>
    <row r="13" spans="1:12" ht="36.75" thickBot="1" x14ac:dyDescent="0.25">
      <c r="A13" s="1"/>
      <c r="B13" s="25" t="s">
        <v>28</v>
      </c>
      <c r="C13" s="151" t="s">
        <v>5</v>
      </c>
      <c r="D13" s="152"/>
      <c r="E13" s="152"/>
      <c r="F13" s="153"/>
      <c r="G13" s="26" t="s">
        <v>21</v>
      </c>
      <c r="H13" s="27" t="s">
        <v>18</v>
      </c>
      <c r="I13" s="28" t="s">
        <v>20</v>
      </c>
      <c r="J13" s="27" t="s">
        <v>25</v>
      </c>
      <c r="K13" s="28" t="s">
        <v>26</v>
      </c>
      <c r="L13" s="1"/>
    </row>
    <row r="14" spans="1:12" ht="23.25" customHeight="1" thickBot="1" x14ac:dyDescent="0.25">
      <c r="A14" s="1"/>
      <c r="B14" s="29" t="s">
        <v>48</v>
      </c>
      <c r="C14" s="154" t="s">
        <v>9</v>
      </c>
      <c r="D14" s="155"/>
      <c r="E14" s="155"/>
      <c r="F14" s="156"/>
      <c r="G14" s="30">
        <v>64500</v>
      </c>
      <c r="H14" s="31">
        <f>$H$10</f>
        <v>7.3400000000000007E-2</v>
      </c>
      <c r="I14" s="32">
        <f>G14*H14</f>
        <v>4734.3</v>
      </c>
      <c r="J14" s="31">
        <f>$J$10</f>
        <v>0.92659999999999998</v>
      </c>
      <c r="K14" s="33">
        <f>G14*J14</f>
        <v>59765.7</v>
      </c>
      <c r="L14" s="1"/>
    </row>
    <row r="15" spans="1:12" x14ac:dyDescent="0.2">
      <c r="A15" s="1"/>
      <c r="B15" s="19"/>
      <c r="C15" s="104" t="s">
        <v>8</v>
      </c>
      <c r="D15" s="104"/>
      <c r="E15" s="104"/>
      <c r="F15" s="20"/>
      <c r="G15" s="21">
        <f>SUM(G14)</f>
        <v>64500</v>
      </c>
      <c r="H15" s="34"/>
      <c r="I15" s="21">
        <f>SUM(I14)</f>
        <v>4734.3</v>
      </c>
      <c r="J15" s="1"/>
      <c r="K15" s="22">
        <f>SUM(K14)</f>
        <v>59765.7</v>
      </c>
      <c r="L15" s="1"/>
    </row>
    <row r="16" spans="1:12" ht="12.75" thickBot="1" x14ac:dyDescent="0.25">
      <c r="A16" s="1"/>
      <c r="B16" s="19"/>
      <c r="C16" s="43"/>
      <c r="D16" s="43"/>
      <c r="E16" s="43"/>
      <c r="F16" s="20"/>
      <c r="G16" s="21"/>
      <c r="H16" s="34"/>
      <c r="I16" s="21"/>
      <c r="J16" s="1"/>
      <c r="K16" s="22"/>
      <c r="L16" s="1"/>
    </row>
    <row r="17" spans="1:12" ht="12.75" thickBot="1" x14ac:dyDescent="0.25">
      <c r="A17" s="1"/>
      <c r="B17" s="19"/>
      <c r="C17" s="23"/>
      <c r="D17" s="116"/>
      <c r="E17" s="144"/>
      <c r="F17" s="145" t="s">
        <v>13</v>
      </c>
      <c r="G17" s="142"/>
      <c r="H17" s="142" t="s">
        <v>19</v>
      </c>
      <c r="I17" s="142"/>
      <c r="J17" s="142" t="s">
        <v>27</v>
      </c>
      <c r="K17" s="143"/>
      <c r="L17" s="1"/>
    </row>
    <row r="18" spans="1:12" ht="12.75" thickBot="1" x14ac:dyDescent="0.25">
      <c r="A18" s="1"/>
      <c r="B18" s="19"/>
      <c r="C18" s="23"/>
      <c r="D18" s="116"/>
      <c r="E18" s="144"/>
      <c r="F18" s="123">
        <f>G15</f>
        <v>64500</v>
      </c>
      <c r="G18" s="124"/>
      <c r="H18" s="124">
        <f>I15</f>
        <v>4734.3</v>
      </c>
      <c r="I18" s="124"/>
      <c r="J18" s="124">
        <f>K15</f>
        <v>59765.7</v>
      </c>
      <c r="K18" s="125"/>
      <c r="L18" s="1"/>
    </row>
    <row r="19" spans="1:12" ht="13.5" thickTop="1" thickBot="1" x14ac:dyDescent="0.25">
      <c r="A19" s="1"/>
      <c r="B19" s="19"/>
      <c r="C19" s="23"/>
      <c r="D19" s="116"/>
      <c r="E19" s="144"/>
      <c r="F19" s="106" t="str">
        <f>IF(J18&lt;60000,"Meets maximum federal limit for non-infrastructure.","Exceeds maximum federal limit-increase local match!")</f>
        <v>Meets maximum federal limit for non-infrastructure.</v>
      </c>
      <c r="G19" s="107"/>
      <c r="H19" s="107"/>
      <c r="I19" s="107"/>
      <c r="J19" s="107"/>
      <c r="K19" s="108"/>
      <c r="L19" s="1"/>
    </row>
    <row r="20" spans="1:12" ht="10.5" customHeight="1" x14ac:dyDescent="0.2">
      <c r="A20" s="1"/>
      <c r="B20" s="19"/>
      <c r="C20" s="23"/>
      <c r="D20" s="41"/>
      <c r="E20" s="42"/>
      <c r="F20" s="35"/>
      <c r="G20" s="35"/>
      <c r="H20" s="35"/>
      <c r="I20" s="35"/>
      <c r="J20" s="35"/>
      <c r="K20" s="35"/>
      <c r="L20" s="1"/>
    </row>
    <row r="21" spans="1:12" ht="12.75" thickBot="1" x14ac:dyDescent="0.25">
      <c r="A21" s="1"/>
      <c r="B21" s="19"/>
      <c r="C21" s="19"/>
      <c r="D21" s="19"/>
      <c r="E21" s="1"/>
      <c r="F21" s="37"/>
      <c r="G21" s="34"/>
      <c r="H21" s="34"/>
      <c r="I21" s="1"/>
      <c r="J21" s="1"/>
      <c r="K21" s="1"/>
      <c r="L21" s="1"/>
    </row>
    <row r="22" spans="1:12" ht="27.75" customHeight="1" x14ac:dyDescent="0.2">
      <c r="A22" s="1"/>
      <c r="B22" s="19"/>
      <c r="C22" s="64"/>
      <c r="D22" s="140" t="s">
        <v>41</v>
      </c>
      <c r="E22" s="141"/>
      <c r="F22" s="137" t="s">
        <v>49</v>
      </c>
      <c r="G22" s="86"/>
      <c r="H22" s="86"/>
      <c r="I22" s="86"/>
      <c r="J22" s="86"/>
      <c r="K22" s="87"/>
      <c r="L22" s="1"/>
    </row>
    <row r="23" spans="1:12" ht="27.75" customHeight="1" thickBot="1" x14ac:dyDescent="0.25">
      <c r="A23" s="1"/>
      <c r="B23" s="19"/>
      <c r="C23" s="65"/>
      <c r="D23" s="50" t="s">
        <v>45</v>
      </c>
      <c r="E23" s="51" t="s">
        <v>46</v>
      </c>
      <c r="F23" s="138"/>
      <c r="G23" s="88"/>
      <c r="H23" s="88"/>
      <c r="I23" s="88"/>
      <c r="J23" s="88"/>
      <c r="K23" s="89"/>
      <c r="L23" s="1"/>
    </row>
    <row r="24" spans="1:12" ht="27.75" customHeight="1" thickBot="1" x14ac:dyDescent="0.25">
      <c r="A24" s="1"/>
      <c r="B24" s="19"/>
      <c r="C24" s="66"/>
      <c r="D24" s="63">
        <v>2017</v>
      </c>
      <c r="E24" s="62">
        <v>2018</v>
      </c>
      <c r="F24" s="139"/>
      <c r="G24" s="90"/>
      <c r="H24" s="90"/>
      <c r="I24" s="90"/>
      <c r="J24" s="90"/>
      <c r="K24" s="91"/>
      <c r="L24" s="1"/>
    </row>
    <row r="25" spans="1:12" x14ac:dyDescent="0.2">
      <c r="A25" s="1"/>
      <c r="B25" s="19"/>
      <c r="C25" s="64"/>
      <c r="D25" s="19"/>
      <c r="E25" s="1"/>
      <c r="F25" s="37"/>
      <c r="G25" s="34"/>
      <c r="H25" s="34"/>
      <c r="I25" s="1"/>
      <c r="J25" s="1"/>
      <c r="K25" s="1"/>
      <c r="L25" s="1"/>
    </row>
  </sheetData>
  <mergeCells count="31">
    <mergeCell ref="B1:K1"/>
    <mergeCell ref="B2:C2"/>
    <mergeCell ref="D2:G2"/>
    <mergeCell ref="C5:E5"/>
    <mergeCell ref="G5:K5"/>
    <mergeCell ref="J12:K12"/>
    <mergeCell ref="C13:F13"/>
    <mergeCell ref="C14:F14"/>
    <mergeCell ref="C6:E6"/>
    <mergeCell ref="G6:K6"/>
    <mergeCell ref="F9:G10"/>
    <mergeCell ref="H9:I9"/>
    <mergeCell ref="J9:K9"/>
    <mergeCell ref="H10:I10"/>
    <mergeCell ref="J10:K10"/>
    <mergeCell ref="F22:K24"/>
    <mergeCell ref="D22:E22"/>
    <mergeCell ref="G7:K7"/>
    <mergeCell ref="C7:E7"/>
    <mergeCell ref="J17:K17"/>
    <mergeCell ref="F18:G18"/>
    <mergeCell ref="H18:I18"/>
    <mergeCell ref="J18:K18"/>
    <mergeCell ref="F19:K19"/>
    <mergeCell ref="C15:E15"/>
    <mergeCell ref="D17:D19"/>
    <mergeCell ref="E17:E19"/>
    <mergeCell ref="F17:G17"/>
    <mergeCell ref="H17:I17"/>
    <mergeCell ref="B12:G12"/>
    <mergeCell ref="H12:I12"/>
  </mergeCells>
  <conditionalFormatting sqref="J18:K18">
    <cfRule type="cellIs" dxfId="1" priority="1" operator="lessThan">
      <formula>60000</formula>
    </cfRule>
    <cfRule type="cellIs" dxfId="0" priority="2" operator="greaterThan">
      <formula>60000</formula>
    </cfRule>
  </conditionalFormatting>
  <printOptions horizontalCentered="1"/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</vt:lpstr>
      <vt:lpstr>Non-Infrastructure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Ryan McDaniel</cp:lastModifiedBy>
  <cp:lastPrinted>2016-04-11T17:45:13Z</cp:lastPrinted>
  <dcterms:created xsi:type="dcterms:W3CDTF">2015-04-28T01:12:59Z</dcterms:created>
  <dcterms:modified xsi:type="dcterms:W3CDTF">2019-10-08T22:20:56Z</dcterms:modified>
</cp:coreProperties>
</file>